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80" tabRatio="742"/>
  </bookViews>
  <sheets>
    <sheet name="Home" sheetId="4" r:id="rId1"/>
    <sheet name="Ingressantes" sheetId="16" r:id="rId2"/>
    <sheet name="QTD Alunos" sheetId="1" r:id="rId3"/>
    <sheet name="Quantidade de Alunos por Ano" sheetId="5" r:id="rId4"/>
    <sheet name="Num. Cursos por ano" sheetId="2" r:id="rId5"/>
    <sheet name="Num. Defesas por ano" sheetId="7" r:id="rId6"/>
    <sheet name="Qtd. Alunos Especiais" sheetId="6" r:id="rId7"/>
    <sheet name="Quant. Alunos Especiais por Ano" sheetId="9" r:id="rId8"/>
    <sheet name="Alunos por curso" sheetId="3" r:id="rId9"/>
    <sheet name="Projetos de Pesquisa" sheetId="14" r:id="rId10"/>
    <sheet name="Bolsas de Pesquisa" sheetId="15" r:id="rId11"/>
  </sheets>
  <calcPr calcId="145621"/>
</workbook>
</file>

<file path=xl/calcChain.xml><?xml version="1.0" encoding="utf-8"?>
<calcChain xmlns="http://schemas.openxmlformats.org/spreadsheetml/2006/main">
  <c r="H14" i="15" l="1"/>
  <c r="H13" i="15" l="1"/>
  <c r="H12" i="15"/>
  <c r="N13" i="16" l="1"/>
  <c r="N14" i="16"/>
  <c r="O14" i="16"/>
  <c r="N15" i="16"/>
  <c r="N16" i="16"/>
  <c r="N17" i="16"/>
  <c r="N18" i="16"/>
  <c r="O18" i="16"/>
  <c r="N19" i="16"/>
  <c r="N20" i="16"/>
  <c r="N21" i="16"/>
  <c r="N22" i="16"/>
  <c r="N12" i="16"/>
  <c r="N11" i="16"/>
  <c r="N10" i="16"/>
  <c r="N9" i="16"/>
  <c r="N8" i="16"/>
  <c r="N7" i="16"/>
  <c r="N6" i="16"/>
  <c r="N5" i="16"/>
  <c r="O39" i="6"/>
  <c r="N32" i="1"/>
  <c r="O32" i="1"/>
  <c r="O38" i="6"/>
  <c r="J26" i="7"/>
  <c r="N31" i="1"/>
  <c r="O36" i="6"/>
  <c r="N29" i="1"/>
  <c r="H11" i="15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O37" i="6"/>
  <c r="P39" i="6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N30" i="1"/>
  <c r="O30" i="1"/>
  <c r="N28" i="1"/>
  <c r="N27" i="1"/>
  <c r="O28" i="1"/>
  <c r="N26" i="1"/>
  <c r="N25" i="1"/>
  <c r="N24" i="1"/>
  <c r="N23" i="1"/>
  <c r="N22" i="1"/>
  <c r="N21" i="1"/>
  <c r="O21" i="1"/>
  <c r="N20" i="1"/>
  <c r="N19" i="1"/>
  <c r="O19" i="1"/>
  <c r="N16" i="1"/>
  <c r="N15" i="1"/>
  <c r="O15" i="1"/>
  <c r="N14" i="1"/>
  <c r="N13" i="1"/>
  <c r="N12" i="1"/>
  <c r="N11" i="1"/>
  <c r="O11" i="1"/>
  <c r="N10" i="1"/>
  <c r="N9" i="1"/>
  <c r="H4" i="15"/>
  <c r="H5" i="15"/>
  <c r="H6" i="15"/>
  <c r="H7" i="15"/>
  <c r="H8" i="15"/>
  <c r="H9" i="15"/>
  <c r="H10" i="15"/>
  <c r="H3" i="15"/>
  <c r="C4" i="14"/>
  <c r="C5" i="14"/>
  <c r="C6" i="14"/>
  <c r="C7" i="14"/>
  <c r="C8" i="14"/>
  <c r="C9" i="14"/>
  <c r="C10" i="14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P34" i="6"/>
  <c r="O35" i="6"/>
  <c r="F19" i="7"/>
  <c r="N6" i="1"/>
  <c r="N7" i="1"/>
  <c r="O7" i="1"/>
  <c r="N8" i="1"/>
  <c r="O8" i="1"/>
  <c r="G17" i="1"/>
  <c r="N17" i="1"/>
  <c r="G18" i="1"/>
  <c r="N18" i="1"/>
  <c r="P36" i="6"/>
  <c r="P38" i="6"/>
  <c r="O12" i="1"/>
  <c r="O16" i="1"/>
  <c r="O9" i="1"/>
  <c r="O13" i="1"/>
  <c r="O18" i="1"/>
  <c r="O10" i="1"/>
  <c r="O14" i="1"/>
  <c r="P37" i="6"/>
  <c r="P32" i="6"/>
  <c r="P33" i="6"/>
  <c r="P31" i="6"/>
  <c r="P35" i="6"/>
  <c r="O23" i="1"/>
  <c r="O22" i="1"/>
  <c r="O17" i="1"/>
  <c r="O20" i="1"/>
  <c r="O29" i="1"/>
  <c r="O24" i="1"/>
  <c r="O27" i="1"/>
  <c r="O26" i="1"/>
  <c r="O25" i="1"/>
  <c r="O31" i="1"/>
  <c r="O12" i="16"/>
  <c r="O16" i="16"/>
  <c r="O21" i="16"/>
  <c r="O22" i="16"/>
  <c r="O20" i="16"/>
  <c r="O17" i="16"/>
  <c r="O15" i="16"/>
  <c r="O13" i="16"/>
  <c r="O19" i="16"/>
  <c r="O11" i="16"/>
  <c r="O6" i="16"/>
  <c r="O10" i="16"/>
  <c r="O5" i="16"/>
  <c r="O7" i="16"/>
  <c r="O8" i="16"/>
  <c r="O9" i="16"/>
</calcChain>
</file>

<file path=xl/sharedStrings.xml><?xml version="1.0" encoding="utf-8"?>
<sst xmlns="http://schemas.openxmlformats.org/spreadsheetml/2006/main" count="141" uniqueCount="78">
  <si>
    <t>Mestrado em Física</t>
  </si>
  <si>
    <t>Mestrado em Ciência e Engenharia dos Materiais</t>
  </si>
  <si>
    <t>Mestrado em Engenharia Mecânica</t>
  </si>
  <si>
    <t>Doutorado em Ciência e Engenharia dos Materiais</t>
  </si>
  <si>
    <t>Ano</t>
  </si>
  <si>
    <t>Cursos</t>
  </si>
  <si>
    <t>ANO</t>
  </si>
  <si>
    <t>Número de Cursos</t>
  </si>
  <si>
    <t>Total</t>
  </si>
  <si>
    <t>Indicador</t>
  </si>
  <si>
    <t>Alimentador</t>
  </si>
  <si>
    <t>Quantidade de alunos</t>
  </si>
  <si>
    <t>Número de Cursos por ano</t>
  </si>
  <si>
    <t>Alunos por curso 2011</t>
  </si>
  <si>
    <t>Indicadores de desenvolvimento</t>
  </si>
  <si>
    <t>Revisão</t>
  </si>
  <si>
    <t>Última Atualização</t>
  </si>
  <si>
    <t>Número de Defesas por ano</t>
  </si>
  <si>
    <t>Quantidade de Defesas</t>
  </si>
  <si>
    <t>Mestrado em Engenharia Elétrica Profissional</t>
  </si>
  <si>
    <t>Mestrado em Engenharia Elétrica Acadêmico</t>
  </si>
  <si>
    <t>QUANTIDADE DE ALUNOS ESPECIAIS</t>
  </si>
  <si>
    <t>2004/1</t>
  </si>
  <si>
    <t>2004/2</t>
  </si>
  <si>
    <t>2005/1</t>
  </si>
  <si>
    <t>2005/2</t>
  </si>
  <si>
    <t>2006/1</t>
  </si>
  <si>
    <t>2006/2</t>
  </si>
  <si>
    <t>2007/1</t>
  </si>
  <si>
    <t>2007/2</t>
  </si>
  <si>
    <t>2008/1</t>
  </si>
  <si>
    <t>2008/2</t>
  </si>
  <si>
    <t>2009/1</t>
  </si>
  <si>
    <t>2009/2</t>
  </si>
  <si>
    <t>2010/1</t>
  </si>
  <si>
    <t>2010/2</t>
  </si>
  <si>
    <t>2011/1</t>
  </si>
  <si>
    <t>2011/2</t>
  </si>
  <si>
    <t>Crescimento</t>
  </si>
  <si>
    <t>Quantidade de alunos por ano + Crescimento</t>
  </si>
  <si>
    <t>Quantidade de alunos especiais por ano + Crescimento</t>
  </si>
  <si>
    <t xml:space="preserve"> </t>
  </si>
  <si>
    <t>2012/1</t>
  </si>
  <si>
    <t>Mestrado em Computação Aplicada</t>
  </si>
  <si>
    <t>2012/2</t>
  </si>
  <si>
    <t>2013/1</t>
  </si>
  <si>
    <t>2013/2</t>
  </si>
  <si>
    <t>Doutorado em Engenharia Elétrica</t>
  </si>
  <si>
    <t>2014/1</t>
  </si>
  <si>
    <t>Nº Projetos Novos</t>
  </si>
  <si>
    <t>Pibic</t>
  </si>
  <si>
    <t>Probic</t>
  </si>
  <si>
    <t>Pibit</t>
  </si>
  <si>
    <t>Probit</t>
  </si>
  <si>
    <t>Proip</t>
  </si>
  <si>
    <t>DCBS/DQMC</t>
  </si>
  <si>
    <t>DCC</t>
  </si>
  <si>
    <t>DEC</t>
  </si>
  <si>
    <t>DEE</t>
  </si>
  <si>
    <t>DEM</t>
  </si>
  <si>
    <t>DEPS</t>
  </si>
  <si>
    <t>DFIS</t>
  </si>
  <si>
    <t>DMAT</t>
  </si>
  <si>
    <t>Projetos de Pesquisa Novos</t>
  </si>
  <si>
    <t>Número de Bolsas de Pesquisa</t>
  </si>
  <si>
    <t>Bolsas de Pesquisa por Departamento</t>
  </si>
  <si>
    <t>Número de Bolsas de Pesquisa por Tipo</t>
  </si>
  <si>
    <t>Projetos de Pesquisa</t>
  </si>
  <si>
    <t>2014/2</t>
  </si>
  <si>
    <t>2015/1</t>
  </si>
  <si>
    <t>2015/2</t>
  </si>
  <si>
    <t>Mestrado em Engenharia Civil</t>
  </si>
  <si>
    <t>Mestrado em Ensino de Ciências Matemática e Tecnologias</t>
  </si>
  <si>
    <t>Mestrado em Ensino de Ciências, Matemática e Tecnologias</t>
  </si>
  <si>
    <t>2016/1</t>
  </si>
  <si>
    <t>Mestrado Profissional em Matemática - PROFMAT</t>
  </si>
  <si>
    <t>QUANTIDADE DE ALUNOS REGULARES</t>
  </si>
  <si>
    <t>QUANTIDADE DE ALUNOS REGULARES INGRESSANTES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</si>
</sst>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0000"/>
  </numFmts>
  <fonts count="1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0" fillId="0" borderId="7" xfId="0" applyBorder="1"/>
    <xf numFmtId="14" fontId="0" fillId="0" borderId="8" xfId="0" applyNumberForma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/>
    <xf numFmtId="0" fontId="0" fillId="0" borderId="1" xfId="0" applyFill="1" applyBorder="1" applyAlignment="1">
      <alignment wrapText="1"/>
    </xf>
    <xf numFmtId="164" fontId="8" fillId="0" borderId="1" xfId="2" applyNumberFormat="1" applyFon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1" fillId="0" borderId="1" xfId="1" applyFont="1" applyBorder="1" applyAlignment="1" applyProtection="1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5" fillId="0" borderId="1" xfId="0" applyFont="1" applyBorder="1"/>
    <xf numFmtId="0" fontId="11" fillId="0" borderId="1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Crescimento de Alunos Regulares Sobre o Ano Anterior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871257470450234E-2"/>
          <c:y val="0.12800429181056527"/>
          <c:w val="0.90740507389250957"/>
          <c:h val="0.829361140689287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cat>
            <c:strRef>
              <c:f>'QTD Alunos'!$B$6:$B$32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2011/1</c:v>
                </c:pt>
                <c:pt idx="17">
                  <c:v>2011/2</c:v>
                </c:pt>
                <c:pt idx="18">
                  <c:v>2012/1</c:v>
                </c:pt>
                <c:pt idx="19">
                  <c:v>2012/2</c:v>
                </c:pt>
                <c:pt idx="20">
                  <c:v>2013/1</c:v>
                </c:pt>
                <c:pt idx="21">
                  <c:v>2013/2</c:v>
                </c:pt>
                <c:pt idx="22">
                  <c:v>2014/1</c:v>
                </c:pt>
                <c:pt idx="23">
                  <c:v>2014/2</c:v>
                </c:pt>
                <c:pt idx="24">
                  <c:v>2015/1</c:v>
                </c:pt>
                <c:pt idx="25">
                  <c:v>2015/2</c:v>
                </c:pt>
                <c:pt idx="26">
                  <c:v>2016/1</c:v>
                </c:pt>
              </c:strCache>
            </c:strRef>
          </c:cat>
          <c:val>
            <c:numRef>
              <c:f>'QTD Alunos'!$O$6:$O$32</c:f>
              <c:numCache>
                <c:formatCode>0.0%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2.875</c:v>
                </c:pt>
                <c:pt idx="3">
                  <c:v>0.22580645161290322</c:v>
                </c:pt>
                <c:pt idx="4">
                  <c:v>0.57894736842105265</c:v>
                </c:pt>
                <c:pt idx="5">
                  <c:v>0.15</c:v>
                </c:pt>
                <c:pt idx="6">
                  <c:v>-0.24637681159420291</c:v>
                </c:pt>
                <c:pt idx="7">
                  <c:v>0.32692307692307693</c:v>
                </c:pt>
                <c:pt idx="8">
                  <c:v>8.6956521739130432E-2</c:v>
                </c:pt>
                <c:pt idx="9">
                  <c:v>-0.08</c:v>
                </c:pt>
                <c:pt idx="10">
                  <c:v>-2.8985507246376812E-2</c:v>
                </c:pt>
                <c:pt idx="11">
                  <c:v>2.9850746268656716E-2</c:v>
                </c:pt>
                <c:pt idx="12">
                  <c:v>2.8985507246376812E-2</c:v>
                </c:pt>
                <c:pt idx="13">
                  <c:v>-4.2253521126760563E-2</c:v>
                </c:pt>
                <c:pt idx="14">
                  <c:v>0.26470588235294118</c:v>
                </c:pt>
                <c:pt idx="15">
                  <c:v>0.2441860465116279</c:v>
                </c:pt>
                <c:pt idx="16">
                  <c:v>0.14953271028037382</c:v>
                </c:pt>
                <c:pt idx="17">
                  <c:v>2.4390243902439025E-2</c:v>
                </c:pt>
                <c:pt idx="18">
                  <c:v>8.7301587301587297E-2</c:v>
                </c:pt>
                <c:pt idx="19">
                  <c:v>0.11678832116788321</c:v>
                </c:pt>
                <c:pt idx="20">
                  <c:v>-1.3071895424836602E-2</c:v>
                </c:pt>
                <c:pt idx="21">
                  <c:v>0.14569536423841059</c:v>
                </c:pt>
                <c:pt idx="22">
                  <c:v>9.2485549132947972E-2</c:v>
                </c:pt>
                <c:pt idx="23">
                  <c:v>8.4656084656084651E-2</c:v>
                </c:pt>
                <c:pt idx="24">
                  <c:v>0</c:v>
                </c:pt>
                <c:pt idx="25">
                  <c:v>0.32682926829268294</c:v>
                </c:pt>
                <c:pt idx="26">
                  <c:v>0.18014705882352941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97760"/>
        <c:axId val="103023744"/>
      </c:barChart>
      <c:catAx>
        <c:axId val="573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023744"/>
        <c:crosses val="autoZero"/>
        <c:auto val="1"/>
        <c:lblAlgn val="ctr"/>
        <c:lblOffset val="100"/>
        <c:noMultiLvlLbl val="0"/>
      </c:catAx>
      <c:valAx>
        <c:axId val="103023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Porcentagem (%)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crossAx val="5739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984251969" l="0.78740157499999996" r="0.78740157499999996" t="0.984251969" header="0.49212598499999999" footer="0.4921259849999999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pt-BR"/>
              <a:t>Bolsas de Pesquisa</a:t>
            </a:r>
          </a:p>
        </c:rich>
      </c:tx>
      <c:layout>
        <c:manualLayout>
          <c:xMode val="edge"/>
          <c:yMode val="edge"/>
          <c:x val="0.25527682569090632"/>
          <c:y val="2.811237999223607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'Bolsas de Pesquisa'!$C$2</c:f>
              <c:strCache>
                <c:ptCount val="1"/>
                <c:pt idx="0">
                  <c:v>Pibic</c:v>
                </c:pt>
              </c:strCache>
            </c:strRef>
          </c:tx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'Bolsas de Pesquisa'!$B$4:$B$14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'Bolsas de Pesquisa'!$C$4:$C$14</c:f>
              <c:numCache>
                <c:formatCode>General</c:formatCode>
                <c:ptCount val="11"/>
                <c:pt idx="0">
                  <c:v>8</c:v>
                </c:pt>
                <c:pt idx="1">
                  <c:v>31</c:v>
                </c:pt>
                <c:pt idx="2">
                  <c:v>34</c:v>
                </c:pt>
                <c:pt idx="3">
                  <c:v>40</c:v>
                </c:pt>
                <c:pt idx="4">
                  <c:v>45</c:v>
                </c:pt>
                <c:pt idx="5">
                  <c:v>38</c:v>
                </c:pt>
                <c:pt idx="6">
                  <c:v>36</c:v>
                </c:pt>
                <c:pt idx="7">
                  <c:v>40</c:v>
                </c:pt>
                <c:pt idx="8">
                  <c:v>31</c:v>
                </c:pt>
                <c:pt idx="9">
                  <c:v>30</c:v>
                </c:pt>
                <c:pt idx="10">
                  <c:v>22</c:v>
                </c:pt>
              </c:numCache>
            </c:numRef>
          </c:val>
        </c:ser>
        <c:ser>
          <c:idx val="1"/>
          <c:order val="1"/>
          <c:tx>
            <c:strRef>
              <c:f>'Bolsas de Pesquisa'!$D$2</c:f>
              <c:strCache>
                <c:ptCount val="1"/>
                <c:pt idx="0">
                  <c:v>Probic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Pesquisa'!$B$4:$B$14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'Bolsas de Pesquisa'!$D$4:$D$14</c:f>
              <c:numCache>
                <c:formatCode>General</c:formatCode>
                <c:ptCount val="11"/>
                <c:pt idx="0">
                  <c:v>27</c:v>
                </c:pt>
                <c:pt idx="1">
                  <c:v>14</c:v>
                </c:pt>
                <c:pt idx="2">
                  <c:v>37</c:v>
                </c:pt>
                <c:pt idx="3">
                  <c:v>33</c:v>
                </c:pt>
                <c:pt idx="4">
                  <c:v>34</c:v>
                </c:pt>
                <c:pt idx="5">
                  <c:v>47</c:v>
                </c:pt>
                <c:pt idx="6">
                  <c:v>52</c:v>
                </c:pt>
                <c:pt idx="7">
                  <c:v>56</c:v>
                </c:pt>
                <c:pt idx="8">
                  <c:v>51</c:v>
                </c:pt>
                <c:pt idx="9">
                  <c:v>50</c:v>
                </c:pt>
                <c:pt idx="10">
                  <c:v>47</c:v>
                </c:pt>
              </c:numCache>
            </c:numRef>
          </c:val>
        </c:ser>
        <c:ser>
          <c:idx val="2"/>
          <c:order val="2"/>
          <c:tx>
            <c:strRef>
              <c:f>'Bolsas de Pesquisa'!$E$2</c:f>
              <c:strCache>
                <c:ptCount val="1"/>
                <c:pt idx="0">
                  <c:v>Pibit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Pesquisa'!$B$4:$B$14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'Bolsas de Pesquisa'!$E$4:$E$14</c:f>
              <c:numCache>
                <c:formatCode>General</c:formatCode>
                <c:ptCount val="11"/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ser>
          <c:idx val="3"/>
          <c:order val="3"/>
          <c:tx>
            <c:strRef>
              <c:f>'Bolsas de Pesquisa'!$F$2</c:f>
              <c:strCache>
                <c:ptCount val="1"/>
                <c:pt idx="0">
                  <c:v>Probit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Pesquisa'!$B$4:$B$14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'Bolsas de Pesquisa'!$F$4:$F$14</c:f>
              <c:numCache>
                <c:formatCode>General</c:formatCode>
                <c:ptCount val="11"/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ser>
          <c:idx val="4"/>
          <c:order val="4"/>
          <c:tx>
            <c:strRef>
              <c:f>'Bolsas de Pesquisa'!$G$2</c:f>
              <c:strCache>
                <c:ptCount val="1"/>
                <c:pt idx="0">
                  <c:v>Proip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Pesquisa'!$B$4:$B$14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'Bolsas de Pesquisa'!$G$4:$G$14</c:f>
              <c:numCache>
                <c:formatCode>General</c:formatCode>
                <c:ptCount val="11"/>
                <c:pt idx="5">
                  <c:v>10</c:v>
                </c:pt>
                <c:pt idx="6">
                  <c:v>10</c:v>
                </c:pt>
                <c:pt idx="7">
                  <c:v>15</c:v>
                </c:pt>
                <c:pt idx="8">
                  <c:v>14</c:v>
                </c:pt>
                <c:pt idx="9">
                  <c:v>20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791872"/>
        <c:axId val="107700800"/>
        <c:axId val="0"/>
      </c:bar3DChart>
      <c:catAx>
        <c:axId val="10779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7700800"/>
        <c:crosses val="autoZero"/>
        <c:auto val="1"/>
        <c:lblAlgn val="ctr"/>
        <c:lblOffset val="100"/>
        <c:noMultiLvlLbl val="0"/>
      </c:catAx>
      <c:valAx>
        <c:axId val="1077008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7791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69450472234278"/>
          <c:y val="0.1291827783062969"/>
          <c:w val="0.7517827791211138"/>
          <c:h val="0.77798549809036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'Bolsas de Pesquisa'!$A$26</c:f>
              <c:strCache>
                <c:ptCount val="1"/>
                <c:pt idx="0">
                  <c:v>DCBS/DQMC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Pesquisa'!$B$25:$M$25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'Bolsas de Pesquisa'!$B$26:$M$26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12</c:v>
                </c:pt>
                <c:pt idx="8">
                  <c:v>18</c:v>
                </c:pt>
                <c:pt idx="9">
                  <c:v>17</c:v>
                </c:pt>
                <c:pt idx="10">
                  <c:v>22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'Bolsas de Pesquisa'!$A$27</c:f>
              <c:strCache>
                <c:ptCount val="1"/>
                <c:pt idx="0">
                  <c:v>DCC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Pesquisa'!$B$25:$M$25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'Bolsas de Pesquisa'!$B$27:$M$27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17</c:v>
                </c:pt>
                <c:pt idx="11">
                  <c:v>14</c:v>
                </c:pt>
              </c:numCache>
            </c:numRef>
          </c:val>
        </c:ser>
        <c:ser>
          <c:idx val="2"/>
          <c:order val="2"/>
          <c:tx>
            <c:strRef>
              <c:f>'Bolsas de Pesquisa'!$A$28</c:f>
              <c:strCache>
                <c:ptCount val="1"/>
                <c:pt idx="0">
                  <c:v>DEC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Pesquisa'!$B$25:$M$25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'Bolsas de Pesquisa'!$B$28:$M$28</c:f>
              <c:numCache>
                <c:formatCode>General</c:formatCode>
                <c:ptCount val="12"/>
                <c:pt idx="0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'Bolsas de Pesquisa'!$A$29</c:f>
              <c:strCache>
                <c:ptCount val="1"/>
                <c:pt idx="0">
                  <c:v>DEE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Pesquisa'!$B$25:$M$25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'Bolsas de Pesquisa'!$B$29:$M$29</c:f>
              <c:numCache>
                <c:formatCode>General</c:formatCode>
                <c:ptCount val="12"/>
                <c:pt idx="0">
                  <c:v>13</c:v>
                </c:pt>
                <c:pt idx="1">
                  <c:v>7</c:v>
                </c:pt>
                <c:pt idx="2">
                  <c:v>4</c:v>
                </c:pt>
                <c:pt idx="3">
                  <c:v>16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20</c:v>
                </c:pt>
                <c:pt idx="8">
                  <c:v>30</c:v>
                </c:pt>
                <c:pt idx="9">
                  <c:v>21</c:v>
                </c:pt>
                <c:pt idx="10">
                  <c:v>18</c:v>
                </c:pt>
                <c:pt idx="11">
                  <c:v>13</c:v>
                </c:pt>
              </c:numCache>
            </c:numRef>
          </c:val>
        </c:ser>
        <c:ser>
          <c:idx val="4"/>
          <c:order val="4"/>
          <c:tx>
            <c:strRef>
              <c:f>'Bolsas de Pesquisa'!$A$30</c:f>
              <c:strCache>
                <c:ptCount val="1"/>
                <c:pt idx="0">
                  <c:v>DEM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Pesquisa'!$B$25:$M$25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'Bolsas de Pesquisa'!$B$30:$M$30</c:f>
              <c:numCache>
                <c:formatCode>General</c:formatCode>
                <c:ptCount val="12"/>
                <c:pt idx="0">
                  <c:v>20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23</c:v>
                </c:pt>
                <c:pt idx="5">
                  <c:v>29</c:v>
                </c:pt>
                <c:pt idx="6">
                  <c:v>32</c:v>
                </c:pt>
                <c:pt idx="7">
                  <c:v>27</c:v>
                </c:pt>
                <c:pt idx="8">
                  <c:v>22</c:v>
                </c:pt>
                <c:pt idx="9">
                  <c:v>20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</c:ser>
        <c:ser>
          <c:idx val="5"/>
          <c:order val="5"/>
          <c:tx>
            <c:strRef>
              <c:f>'Bolsas de Pesquisa'!$A$31</c:f>
              <c:strCache>
                <c:ptCount val="1"/>
                <c:pt idx="0">
                  <c:v>DEPS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Pesquisa'!$B$25:$M$25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'Bolsas de Pesquisa'!$B$31:$M$31</c:f>
              <c:numCache>
                <c:formatCode>General</c:formatCode>
                <c:ptCount val="12"/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6"/>
          <c:order val="6"/>
          <c:tx>
            <c:strRef>
              <c:f>'Bolsas de Pesquisa'!$A$32</c:f>
              <c:strCache>
                <c:ptCount val="1"/>
                <c:pt idx="0">
                  <c:v>DFIS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Pesquisa'!$B$25:$M$25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'Bolsas de Pesquisa'!$B$32:$M$32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11</c:v>
                </c:pt>
                <c:pt idx="3">
                  <c:v>17</c:v>
                </c:pt>
                <c:pt idx="4">
                  <c:v>19</c:v>
                </c:pt>
                <c:pt idx="5">
                  <c:v>18</c:v>
                </c:pt>
                <c:pt idx="6">
                  <c:v>22</c:v>
                </c:pt>
                <c:pt idx="7">
                  <c:v>12</c:v>
                </c:pt>
                <c:pt idx="8">
                  <c:v>16</c:v>
                </c:pt>
                <c:pt idx="9">
                  <c:v>14</c:v>
                </c:pt>
                <c:pt idx="10">
                  <c:v>12</c:v>
                </c:pt>
                <c:pt idx="11">
                  <c:v>14</c:v>
                </c:pt>
              </c:numCache>
            </c:numRef>
          </c:val>
        </c:ser>
        <c:ser>
          <c:idx val="7"/>
          <c:order val="7"/>
          <c:tx>
            <c:strRef>
              <c:f>'Bolsas de Pesquisa'!$A$33</c:f>
              <c:strCache>
                <c:ptCount val="1"/>
                <c:pt idx="0">
                  <c:v>DMAT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'Bolsas de Pesquisa'!$B$25:$M$25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'Bolsas de Pesquisa'!$B$33:$M$33</c:f>
              <c:numCache>
                <c:formatCode>General</c:formatCode>
                <c:ptCount val="12"/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04352"/>
        <c:axId val="107703104"/>
      </c:barChart>
      <c:catAx>
        <c:axId val="1112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03104"/>
        <c:crosses val="autoZero"/>
        <c:auto val="1"/>
        <c:lblAlgn val="ctr"/>
        <c:lblOffset val="100"/>
        <c:noMultiLvlLbl val="0"/>
      </c:catAx>
      <c:valAx>
        <c:axId val="10770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0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18973089051829E-2"/>
          <c:y val="0.29653944298629337"/>
          <c:w val="0.87778121715129587"/>
          <c:h val="0.50875400991542719"/>
        </c:manualLayout>
      </c:layout>
      <c:barChart>
        <c:barDir val="col"/>
        <c:grouping val="clustered"/>
        <c:varyColors val="0"/>
        <c:ser>
          <c:idx val="1"/>
          <c:order val="0"/>
          <c:tx>
            <c:v>Quantidade de Alunos Regulares por Ano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'QTD Alunos'!$B$6:$B$32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2011/1</c:v>
                </c:pt>
                <c:pt idx="17">
                  <c:v>2011/2</c:v>
                </c:pt>
                <c:pt idx="18">
                  <c:v>2012/1</c:v>
                </c:pt>
                <c:pt idx="19">
                  <c:v>2012/2</c:v>
                </c:pt>
                <c:pt idx="20">
                  <c:v>2013/1</c:v>
                </c:pt>
                <c:pt idx="21">
                  <c:v>2013/2</c:v>
                </c:pt>
                <c:pt idx="22">
                  <c:v>2014/1</c:v>
                </c:pt>
                <c:pt idx="23">
                  <c:v>2014/2</c:v>
                </c:pt>
                <c:pt idx="24">
                  <c:v>2015/1</c:v>
                </c:pt>
                <c:pt idx="25">
                  <c:v>2015/2</c:v>
                </c:pt>
                <c:pt idx="26">
                  <c:v>2016/1</c:v>
                </c:pt>
              </c:strCache>
            </c:strRef>
          </c:cat>
          <c:val>
            <c:numRef>
              <c:f>'QTD Alunos'!$N$6:$N$32</c:f>
              <c:numCache>
                <c:formatCode>General</c:formatCode>
                <c:ptCount val="27"/>
                <c:pt idx="0">
                  <c:v>4</c:v>
                </c:pt>
                <c:pt idx="1">
                  <c:v>8</c:v>
                </c:pt>
                <c:pt idx="2">
                  <c:v>31</c:v>
                </c:pt>
                <c:pt idx="3">
                  <c:v>38</c:v>
                </c:pt>
                <c:pt idx="4">
                  <c:v>60</c:v>
                </c:pt>
                <c:pt idx="5">
                  <c:v>69</c:v>
                </c:pt>
                <c:pt idx="6">
                  <c:v>52</c:v>
                </c:pt>
                <c:pt idx="7">
                  <c:v>69</c:v>
                </c:pt>
                <c:pt idx="8">
                  <c:v>75</c:v>
                </c:pt>
                <c:pt idx="9">
                  <c:v>69</c:v>
                </c:pt>
                <c:pt idx="10">
                  <c:v>67</c:v>
                </c:pt>
                <c:pt idx="11">
                  <c:v>69</c:v>
                </c:pt>
                <c:pt idx="12">
                  <c:v>71</c:v>
                </c:pt>
                <c:pt idx="13">
                  <c:v>68</c:v>
                </c:pt>
                <c:pt idx="14">
                  <c:v>86</c:v>
                </c:pt>
                <c:pt idx="15">
                  <c:v>107</c:v>
                </c:pt>
                <c:pt idx="16">
                  <c:v>123</c:v>
                </c:pt>
                <c:pt idx="17">
                  <c:v>126</c:v>
                </c:pt>
                <c:pt idx="18">
                  <c:v>137</c:v>
                </c:pt>
                <c:pt idx="19">
                  <c:v>153</c:v>
                </c:pt>
                <c:pt idx="20">
                  <c:v>151</c:v>
                </c:pt>
                <c:pt idx="21">
                  <c:v>173</c:v>
                </c:pt>
                <c:pt idx="22">
                  <c:v>189</c:v>
                </c:pt>
                <c:pt idx="23">
                  <c:v>205</c:v>
                </c:pt>
                <c:pt idx="24">
                  <c:v>205</c:v>
                </c:pt>
                <c:pt idx="25">
                  <c:v>272</c:v>
                </c:pt>
                <c:pt idx="26">
                  <c:v>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99808"/>
        <c:axId val="103025472"/>
      </c:barChart>
      <c:catAx>
        <c:axId val="573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025472"/>
        <c:crosses val="autoZero"/>
        <c:auto val="1"/>
        <c:lblAlgn val="ctr"/>
        <c:lblOffset val="100"/>
        <c:noMultiLvlLbl val="0"/>
      </c:catAx>
      <c:valAx>
        <c:axId val="10302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399808"/>
        <c:crosses val="autoZero"/>
        <c:crossBetween val="between"/>
      </c:valAx>
    </c:plotArea>
    <c:plotVisOnly val="0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Cursos "Stricto Sensu"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3665812643035"/>
          <c:y val="0.14327526291593257"/>
          <c:w val="0.86985242954305042"/>
          <c:h val="0.68421248004751478"/>
        </c:manualLayout>
      </c:layout>
      <c:lineChart>
        <c:grouping val="stacked"/>
        <c:varyColors val="0"/>
        <c:ser>
          <c:idx val="0"/>
          <c:order val="0"/>
          <c:tx>
            <c:strRef>
              <c:f>'Num. Cursos por ano'!$C$4</c:f>
              <c:strCache>
                <c:ptCount val="1"/>
                <c:pt idx="0">
                  <c:v>Número de Cursos</c:v>
                </c:pt>
              </c:strCache>
            </c:strRef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'Num. Cursos por ano'!$B$5:$B$26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'Num. Cursos por ano'!$C$5:$C$26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22528"/>
        <c:axId val="103028352"/>
      </c:lineChart>
      <c:catAx>
        <c:axId val="576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302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028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Quantidade de Cursos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5762252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8" footer="0.31496062000000008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aseline="0"/>
              <a:t>Número de Alunos Formados por Ano</a:t>
            </a:r>
            <a:endParaRPr lang="pt-BR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25316455696203"/>
          <c:y val="0.19020172910662825"/>
          <c:w val="0.84968354430379744"/>
          <c:h val="0.6195965417867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'Num. Defesas por ano'!$B$8:$B$26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'Num. Defesas por ano'!$J$8:$J$26</c:f>
              <c:numCache>
                <c:formatCode>General</c:formatCode>
                <c:ptCount val="19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15</c:v>
                </c:pt>
                <c:pt idx="7">
                  <c:v>15</c:v>
                </c:pt>
                <c:pt idx="8">
                  <c:v>11</c:v>
                </c:pt>
                <c:pt idx="9">
                  <c:v>21</c:v>
                </c:pt>
                <c:pt idx="10">
                  <c:v>24</c:v>
                </c:pt>
                <c:pt idx="11">
                  <c:v>20</c:v>
                </c:pt>
                <c:pt idx="12">
                  <c:v>27</c:v>
                </c:pt>
                <c:pt idx="13">
                  <c:v>22</c:v>
                </c:pt>
                <c:pt idx="14">
                  <c:v>40</c:v>
                </c:pt>
                <c:pt idx="15">
                  <c:v>43</c:v>
                </c:pt>
                <c:pt idx="16">
                  <c:v>63</c:v>
                </c:pt>
                <c:pt idx="17">
                  <c:v>37</c:v>
                </c:pt>
                <c:pt idx="18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99296"/>
        <c:axId val="103028928"/>
      </c:barChart>
      <c:catAx>
        <c:axId val="573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3028928"/>
        <c:crosses val="autoZero"/>
        <c:auto val="1"/>
        <c:lblAlgn val="ctr"/>
        <c:lblOffset val="100"/>
        <c:noMultiLvlLbl val="0"/>
      </c:catAx>
      <c:valAx>
        <c:axId val="103028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Número de Defesas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5739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Crescimento de Alunos  Especiais Sobre o Semestre Anterior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60357946052924E-2"/>
          <c:y val="0.16216785793650898"/>
          <c:w val="0.85770711268499111"/>
          <c:h val="0.73313385775463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cat>
            <c:strRef>
              <c:f>'Qtd. Alunos Especiais'!$C$27:$C$39</c:f>
              <c:strCache>
                <c:ptCount val="13"/>
                <c:pt idx="0">
                  <c:v>2010/1</c:v>
                </c:pt>
                <c:pt idx="1">
                  <c:v>2010/2</c:v>
                </c:pt>
                <c:pt idx="2">
                  <c:v>2011/1</c:v>
                </c:pt>
                <c:pt idx="3">
                  <c:v>2011/2</c:v>
                </c:pt>
                <c:pt idx="4">
                  <c:v>2012/1</c:v>
                </c:pt>
                <c:pt idx="5">
                  <c:v>2012/2</c:v>
                </c:pt>
                <c:pt idx="6">
                  <c:v>2013/1</c:v>
                </c:pt>
                <c:pt idx="7">
                  <c:v>2013/2</c:v>
                </c:pt>
                <c:pt idx="8">
                  <c:v>2014/1</c:v>
                </c:pt>
                <c:pt idx="9">
                  <c:v>2014/2</c:v>
                </c:pt>
                <c:pt idx="10">
                  <c:v>2015/1</c:v>
                </c:pt>
                <c:pt idx="11">
                  <c:v>2015/2</c:v>
                </c:pt>
                <c:pt idx="12">
                  <c:v>2016/1</c:v>
                </c:pt>
              </c:strCache>
            </c:strRef>
          </c:cat>
          <c:val>
            <c:numRef>
              <c:f>'Qtd. Alunos Especiais'!$P$27:$P$39</c:f>
              <c:numCache>
                <c:formatCode>0.0%</c:formatCode>
                <c:ptCount val="13"/>
                <c:pt idx="0">
                  <c:v>0.375</c:v>
                </c:pt>
                <c:pt idx="1">
                  <c:v>-0.22077922077922077</c:v>
                </c:pt>
                <c:pt idx="2">
                  <c:v>0.48333333333333334</c:v>
                </c:pt>
                <c:pt idx="3">
                  <c:v>-0.25842696629213485</c:v>
                </c:pt>
                <c:pt idx="4">
                  <c:v>0.56060606060606055</c:v>
                </c:pt>
                <c:pt idx="5">
                  <c:v>0.14563106796116504</c:v>
                </c:pt>
                <c:pt idx="6">
                  <c:v>0.3559322033898305</c:v>
                </c:pt>
                <c:pt idx="7">
                  <c:v>9.375E-2</c:v>
                </c:pt>
                <c:pt idx="8">
                  <c:v>0</c:v>
                </c:pt>
                <c:pt idx="9">
                  <c:v>-0.10857142857142857</c:v>
                </c:pt>
                <c:pt idx="10">
                  <c:v>-5.7142857142857143E-3</c:v>
                </c:pt>
                <c:pt idx="11">
                  <c:v>0.4358974358974359</c:v>
                </c:pt>
                <c:pt idx="12">
                  <c:v>0.35057471264367818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64768"/>
        <c:axId val="57589760"/>
      </c:barChart>
      <c:catAx>
        <c:axId val="10646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89760"/>
        <c:crosses val="autoZero"/>
        <c:auto val="1"/>
        <c:lblAlgn val="ctr"/>
        <c:lblOffset val="100"/>
        <c:noMultiLvlLbl val="0"/>
      </c:catAx>
      <c:valAx>
        <c:axId val="57589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Porcentagem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crossAx val="10646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984251969" l="0.78740157499999996" r="0.78740157499999996" t="0.984251969" header="0.49212598499999999" footer="0.4921259849999999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Quantidade de Alunos Especiais por Semestre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54775181409644"/>
          <c:y val="0.14739905194275529"/>
          <c:w val="0.84356192148033193"/>
          <c:h val="0.67052117746508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'Qtd. Alunos Especiais'!$C$3:$O$3</c:f>
              <c:strCache>
                <c:ptCount val="1"/>
                <c:pt idx="0">
                  <c:v>QUANTIDADE DE ALUNOS ESPECIAIS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'Qtd. Alunos Especiais'!$C$13:$C$39</c:f>
              <c:strCache>
                <c:ptCount val="27"/>
                <c:pt idx="0">
                  <c:v>2002</c:v>
                </c:pt>
                <c:pt idx="1">
                  <c:v>2003</c:v>
                </c:pt>
                <c:pt idx="2">
                  <c:v>2004/1</c:v>
                </c:pt>
                <c:pt idx="3">
                  <c:v>2004/2</c:v>
                </c:pt>
                <c:pt idx="4">
                  <c:v>2005/1</c:v>
                </c:pt>
                <c:pt idx="5">
                  <c:v>2005/2</c:v>
                </c:pt>
                <c:pt idx="6">
                  <c:v>2006/1</c:v>
                </c:pt>
                <c:pt idx="7">
                  <c:v>2006/2</c:v>
                </c:pt>
                <c:pt idx="8">
                  <c:v>2007/1</c:v>
                </c:pt>
                <c:pt idx="9">
                  <c:v>2007/2</c:v>
                </c:pt>
                <c:pt idx="10">
                  <c:v>2008/1</c:v>
                </c:pt>
                <c:pt idx="11">
                  <c:v>2008/2</c:v>
                </c:pt>
                <c:pt idx="12">
                  <c:v>2009/1</c:v>
                </c:pt>
                <c:pt idx="13">
                  <c:v>2009/2</c:v>
                </c:pt>
                <c:pt idx="14">
                  <c:v>2010/1</c:v>
                </c:pt>
                <c:pt idx="15">
                  <c:v>2010/2</c:v>
                </c:pt>
                <c:pt idx="16">
                  <c:v>2011/1</c:v>
                </c:pt>
                <c:pt idx="17">
                  <c:v>2011/2</c:v>
                </c:pt>
                <c:pt idx="18">
                  <c:v>2012/1</c:v>
                </c:pt>
                <c:pt idx="19">
                  <c:v>2012/2</c:v>
                </c:pt>
                <c:pt idx="20">
                  <c:v>2013/1</c:v>
                </c:pt>
                <c:pt idx="21">
                  <c:v>2013/2</c:v>
                </c:pt>
                <c:pt idx="22">
                  <c:v>2014/1</c:v>
                </c:pt>
                <c:pt idx="23">
                  <c:v>2014/2</c:v>
                </c:pt>
                <c:pt idx="24">
                  <c:v>2015/1</c:v>
                </c:pt>
                <c:pt idx="25">
                  <c:v>2015/2</c:v>
                </c:pt>
                <c:pt idx="26">
                  <c:v>2016/1</c:v>
                </c:pt>
              </c:strCache>
            </c:strRef>
          </c:cat>
          <c:val>
            <c:numRef>
              <c:f>'Qtd. Alunos Especiais'!$O$13:$O$39</c:f>
              <c:numCache>
                <c:formatCode>General</c:formatCode>
                <c:ptCount val="27"/>
                <c:pt idx="0">
                  <c:v>1</c:v>
                </c:pt>
                <c:pt idx="1">
                  <c:v>15</c:v>
                </c:pt>
                <c:pt idx="2">
                  <c:v>37</c:v>
                </c:pt>
                <c:pt idx="3">
                  <c:v>32</c:v>
                </c:pt>
                <c:pt idx="4">
                  <c:v>37</c:v>
                </c:pt>
                <c:pt idx="5">
                  <c:v>26</c:v>
                </c:pt>
                <c:pt idx="6">
                  <c:v>28</c:v>
                </c:pt>
                <c:pt idx="7">
                  <c:v>36</c:v>
                </c:pt>
                <c:pt idx="8">
                  <c:v>47</c:v>
                </c:pt>
                <c:pt idx="9">
                  <c:v>63</c:v>
                </c:pt>
                <c:pt idx="10">
                  <c:v>66</c:v>
                </c:pt>
                <c:pt idx="11">
                  <c:v>50</c:v>
                </c:pt>
                <c:pt idx="12">
                  <c:v>54</c:v>
                </c:pt>
                <c:pt idx="13">
                  <c:v>56</c:v>
                </c:pt>
                <c:pt idx="14">
                  <c:v>77</c:v>
                </c:pt>
                <c:pt idx="15">
                  <c:v>60</c:v>
                </c:pt>
                <c:pt idx="16">
                  <c:v>89</c:v>
                </c:pt>
                <c:pt idx="17">
                  <c:v>66</c:v>
                </c:pt>
                <c:pt idx="18">
                  <c:v>103</c:v>
                </c:pt>
                <c:pt idx="19">
                  <c:v>118</c:v>
                </c:pt>
                <c:pt idx="20">
                  <c:v>160</c:v>
                </c:pt>
                <c:pt idx="21">
                  <c:v>175</c:v>
                </c:pt>
                <c:pt idx="22">
                  <c:v>175</c:v>
                </c:pt>
                <c:pt idx="23">
                  <c:v>156</c:v>
                </c:pt>
                <c:pt idx="24">
                  <c:v>174</c:v>
                </c:pt>
                <c:pt idx="25">
                  <c:v>224</c:v>
                </c:pt>
                <c:pt idx="26">
                  <c:v>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66816"/>
        <c:axId val="57591488"/>
      </c:barChart>
      <c:catAx>
        <c:axId val="10646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75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91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Alunos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1064668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8740157499999996" l="0.511811024" r="0.511811024" t="0.78740157499999996" header="0.31496062000000008" footer="0.31496062000000008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Alunos Especiais por Curso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Primeiro</a:t>
            </a:r>
            <a:r>
              <a:rPr lang="pt-BR" baseline="0"/>
              <a:t> </a:t>
            </a:r>
            <a:r>
              <a:rPr lang="pt-BR"/>
              <a:t>Semestre Letivo de 2016</a:t>
            </a:r>
          </a:p>
        </c:rich>
      </c:tx>
      <c:layout>
        <c:manualLayout>
          <c:xMode val="edge"/>
          <c:yMode val="edge"/>
          <c:x val="2.5516810398700164E-2"/>
          <c:y val="2.496792067658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5032388002278"/>
          <c:y val="0.35640198624362401"/>
          <c:w val="0.32016664517956284"/>
          <c:h val="0.532872872636098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1.2117140765096776E-2"/>
                  <c:y val="1.42077542320633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940013539090671E-2"/>
                  <c:y val="-2.38778206415473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571467057181931E-3"/>
                  <c:y val="-2.43795028977082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188310791207879E-3"/>
                  <c:y val="-4.32982789902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075128137822397E-2"/>
                  <c:y val="1.7932322218111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1137559924291212E-3"/>
                  <c:y val="2.64581021332065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'Qtd. Alunos Especiais'!$D$5:$N$5</c:f>
              <c:strCache>
                <c:ptCount val="11"/>
                <c:pt idx="0">
                  <c:v>Doutorado em Ciência e Engenharia dos Materiais</c:v>
                </c:pt>
                <c:pt idx="1">
                  <c:v>Mestrado em Ciência e Engenharia dos Materiais</c:v>
                </c:pt>
                <c:pt idx="2">
                  <c:v>Doutorado em Engenharia Elétrica</c:v>
                </c:pt>
                <c:pt idx="3">
                  <c:v>Mestrado em Engenharia Elétrica Acadêmico</c:v>
                </c:pt>
                <c:pt idx="4">
                  <c:v>Mestrado em Engenharia Elétrica Profissional</c:v>
                </c:pt>
                <c:pt idx="5">
                  <c:v>Mestrado em Engenharia Mecânica</c:v>
                </c:pt>
                <c:pt idx="6">
                  <c:v>Mestrado em Computação Aplicada</c:v>
                </c:pt>
                <c:pt idx="7">
                  <c:v>Mestrado em Física</c:v>
                </c:pt>
                <c:pt idx="8">
                  <c:v>Mestrado em Engenharia Civil</c:v>
                </c:pt>
                <c:pt idx="9">
                  <c:v>Mestrado em Ensino de Ciências, Matemática e Tecnologias</c:v>
                </c:pt>
                <c:pt idx="10">
                  <c:v>Mestrado Profissional em Matemática - PROFMAT</c:v>
                </c:pt>
              </c:strCache>
            </c:strRef>
          </c:cat>
          <c:val>
            <c:numRef>
              <c:f>'Qtd. Alunos Especiais'!$D$39:$N$39</c:f>
              <c:numCache>
                <c:formatCode>General</c:formatCode>
                <c:ptCount val="11"/>
                <c:pt idx="0">
                  <c:v>11</c:v>
                </c:pt>
                <c:pt idx="1">
                  <c:v>38</c:v>
                </c:pt>
                <c:pt idx="2">
                  <c:v>6</c:v>
                </c:pt>
                <c:pt idx="3">
                  <c:v>22</c:v>
                </c:pt>
                <c:pt idx="4">
                  <c:v>41</c:v>
                </c:pt>
                <c:pt idx="5">
                  <c:v>16</c:v>
                </c:pt>
                <c:pt idx="6">
                  <c:v>51</c:v>
                </c:pt>
                <c:pt idx="7">
                  <c:v>1</c:v>
                </c:pt>
                <c:pt idx="8">
                  <c:v>23</c:v>
                </c:pt>
                <c:pt idx="9">
                  <c:v>26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692893448370691"/>
          <c:y val="4.4445969119785773E-2"/>
          <c:w val="0.46545293075322175"/>
          <c:h val="0.94447684379544772"/>
        </c:manualLayout>
      </c:layout>
      <c:overlay val="0"/>
    </c:legend>
    <c:plotVisOnly val="1"/>
    <c:dispBlanksAs val="zero"/>
    <c:showDLblsOverMax val="0"/>
  </c:chart>
  <c:printSettings>
    <c:headerFooter/>
    <c:pageMargins b="0.984251969" l="0.78740157499999996" r="0.78740157499999996" t="0.984251969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Alunos Regulares por Curso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Primeiro</a:t>
            </a:r>
            <a:r>
              <a:rPr lang="pt-BR" baseline="0"/>
              <a:t> </a:t>
            </a:r>
            <a:r>
              <a:rPr lang="pt-BR"/>
              <a:t>Semestre Letivo de 2016</a:t>
            </a:r>
          </a:p>
        </c:rich>
      </c:tx>
      <c:layout>
        <c:manualLayout>
          <c:xMode val="edge"/>
          <c:yMode val="edge"/>
          <c:x val="4.1108622890028652E-2"/>
          <c:y val="3.34755641578322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5032388002278"/>
          <c:y val="0.35640198624362401"/>
          <c:w val="0.32016664517956284"/>
          <c:h val="0.532872872636098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1.2117140765096776E-2"/>
                  <c:y val="1.42077542320633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940013539090671E-2"/>
                  <c:y val="-2.38778206415473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571467057181931E-3"/>
                  <c:y val="-2.43795028977082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188310791207879E-3"/>
                  <c:y val="-4.32982789902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075128137822397E-2"/>
                  <c:y val="1.7932322218111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1137559924291212E-3"/>
                  <c:y val="2.64581021332065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'Qtd. Alunos Especiais'!$D$5:$N$5</c:f>
              <c:strCache>
                <c:ptCount val="11"/>
                <c:pt idx="0">
                  <c:v>Doutorado em Ciência e Engenharia dos Materiais</c:v>
                </c:pt>
                <c:pt idx="1">
                  <c:v>Mestrado em Ciência e Engenharia dos Materiais</c:v>
                </c:pt>
                <c:pt idx="2">
                  <c:v>Doutorado em Engenharia Elétrica</c:v>
                </c:pt>
                <c:pt idx="3">
                  <c:v>Mestrado em Engenharia Elétrica Acadêmico</c:v>
                </c:pt>
                <c:pt idx="4">
                  <c:v>Mestrado em Engenharia Elétrica Profissional</c:v>
                </c:pt>
                <c:pt idx="5">
                  <c:v>Mestrado em Engenharia Mecânica</c:v>
                </c:pt>
                <c:pt idx="6">
                  <c:v>Mestrado em Computação Aplicada</c:v>
                </c:pt>
                <c:pt idx="7">
                  <c:v>Mestrado em Física</c:v>
                </c:pt>
                <c:pt idx="8">
                  <c:v>Mestrado em Engenharia Civil</c:v>
                </c:pt>
                <c:pt idx="9">
                  <c:v>Mestrado em Ensino de Ciências, Matemática e Tecnologias</c:v>
                </c:pt>
                <c:pt idx="10">
                  <c:v>Mestrado Profissional em Matemática - PROFMAT</c:v>
                </c:pt>
              </c:strCache>
            </c:strRef>
          </c:cat>
          <c:val>
            <c:numRef>
              <c:f>'QTD Alunos'!$C$32:$M$32</c:f>
              <c:numCache>
                <c:formatCode>General</c:formatCode>
                <c:ptCount val="11"/>
                <c:pt idx="0">
                  <c:v>50</c:v>
                </c:pt>
                <c:pt idx="1">
                  <c:v>58</c:v>
                </c:pt>
                <c:pt idx="2">
                  <c:v>26</c:v>
                </c:pt>
                <c:pt idx="3">
                  <c:v>26</c:v>
                </c:pt>
                <c:pt idx="4">
                  <c:v>18</c:v>
                </c:pt>
                <c:pt idx="5">
                  <c:v>29</c:v>
                </c:pt>
                <c:pt idx="6">
                  <c:v>34</c:v>
                </c:pt>
                <c:pt idx="7">
                  <c:v>26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977288211395313"/>
          <c:y val="1.6760330882866933E-2"/>
          <c:w val="0.4342648683296394"/>
          <c:h val="0.97489257968675991"/>
        </c:manualLayout>
      </c:layout>
      <c:overlay val="0"/>
    </c:legend>
    <c:plotVisOnly val="1"/>
    <c:dispBlanksAs val="zero"/>
    <c:showDLblsOverMax val="0"/>
  </c:chart>
  <c:printSettings>
    <c:headerFooter/>
    <c:pageMargins b="0.984251969" l="0.78740157499999996" r="0.78740157499999996" t="0.984251969" header="0.49212598499999999" footer="0.4921259849999999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Projetos de Pesquisa Novos</a:t>
            </a:r>
          </a:p>
        </c:rich>
      </c:tx>
      <c:layout>
        <c:manualLayout>
          <c:xMode val="edge"/>
          <c:yMode val="edge"/>
          <c:x val="0.26354397518492007"/>
          <c:y val="2.38805161639807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'Projetos de Pesquisa'!$C$3</c:f>
              <c:strCache>
                <c:ptCount val="1"/>
                <c:pt idx="0">
                  <c:v>Nº Projetos Novos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'Projetos de Pesquisa'!$B$4:$B$15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'Projetos de Pesquisa'!$C$4:$C$15</c:f>
              <c:numCache>
                <c:formatCode>General</c:formatCode>
                <c:ptCount val="12"/>
                <c:pt idx="0">
                  <c:v>81</c:v>
                </c:pt>
                <c:pt idx="1">
                  <c:v>45</c:v>
                </c:pt>
                <c:pt idx="2">
                  <c:v>48</c:v>
                </c:pt>
                <c:pt idx="3">
                  <c:v>62</c:v>
                </c:pt>
                <c:pt idx="4">
                  <c:v>47</c:v>
                </c:pt>
                <c:pt idx="5">
                  <c:v>50</c:v>
                </c:pt>
                <c:pt idx="6">
                  <c:v>41</c:v>
                </c:pt>
                <c:pt idx="7">
                  <c:v>77</c:v>
                </c:pt>
                <c:pt idx="8">
                  <c:v>66</c:v>
                </c:pt>
                <c:pt idx="9">
                  <c:v>56</c:v>
                </c:pt>
                <c:pt idx="10">
                  <c:v>50</c:v>
                </c:pt>
                <c:pt idx="1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790336"/>
        <c:axId val="57595520"/>
        <c:axId val="0"/>
      </c:bar3DChart>
      <c:catAx>
        <c:axId val="1077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95520"/>
        <c:crosses val="autoZero"/>
        <c:auto val="1"/>
        <c:lblAlgn val="ctr"/>
        <c:lblOffset val="100"/>
        <c:noMultiLvlLbl val="0"/>
      </c:catAx>
      <c:valAx>
        <c:axId val="5759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79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38406116956898"/>
          <c:y val="0.5211171945030213"/>
          <c:w val="0.14814939271831529"/>
          <c:h val="0.19683182108378958"/>
        </c:manualLayout>
      </c:layout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hyperlink" Target="#Home!A1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'QTD Alunos'!A1"/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td. Alunos Especiais'!A1"/><Relationship Id="rId2" Type="http://schemas.openxmlformats.org/officeDocument/2006/relationships/hyperlink" Target="#Home!A1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td. Alunos Especiais'!A1"/><Relationship Id="rId2" Type="http://schemas.openxmlformats.org/officeDocument/2006/relationships/hyperlink" Target="#'QTD Alunos'!A1"/><Relationship Id="rId1" Type="http://schemas.openxmlformats.org/officeDocument/2006/relationships/hyperlink" Target="#Home!A1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123825</xdr:rowOff>
    </xdr:from>
    <xdr:to>
      <xdr:col>2</xdr:col>
      <xdr:colOff>323850</xdr:colOff>
      <xdr:row>2</xdr:row>
      <xdr:rowOff>76200</xdr:rowOff>
    </xdr:to>
    <xdr:pic>
      <xdr:nvPicPr>
        <xdr:cNvPr id="1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1247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47625</xdr:rowOff>
    </xdr:from>
    <xdr:to>
      <xdr:col>19</xdr:col>
      <xdr:colOff>28575</xdr:colOff>
      <xdr:row>22</xdr:row>
      <xdr:rowOff>171450</xdr:rowOff>
    </xdr:to>
    <xdr:graphicFrame macro="">
      <xdr:nvGraphicFramePr>
        <xdr:cNvPr id="271429" name="Gráfico 5" descr="Tipos de Projetos de Pesquis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7</xdr:row>
      <xdr:rowOff>0</xdr:rowOff>
    </xdr:from>
    <xdr:to>
      <xdr:col>20</xdr:col>
      <xdr:colOff>309843</xdr:colOff>
      <xdr:row>12</xdr:row>
      <xdr:rowOff>0</xdr:rowOff>
    </xdr:to>
    <xdr:sp macro="" textlink="">
      <xdr:nvSpPr>
        <xdr:cNvPr id="7" name="AutoShape 6">
          <a:hlinkClick xmlns:r="http://schemas.openxmlformats.org/officeDocument/2006/relationships" r:id="rId2"/>
        </xdr:cNvPr>
        <xdr:cNvSpPr/>
      </xdr:nvSpPr>
      <xdr:spPr>
        <a:xfrm flipH="1">
          <a:off x="10972800" y="1333500"/>
          <a:ext cx="919443" cy="866775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</a:rPr>
            <a:t>VOLTAR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15</xdr:col>
      <xdr:colOff>381000</xdr:colOff>
      <xdr:row>60</xdr:row>
      <xdr:rowOff>95250</xdr:rowOff>
    </xdr:to>
    <xdr:graphicFrame macro="">
      <xdr:nvGraphicFramePr>
        <xdr:cNvPr id="271431" name="Gráfico 9" descr="Bolsas da Pesquisa por Departament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0.34777</cdr:x>
      <cdr:y>0.0439</cdr:y>
    </cdr:from>
    <cdr:to>
      <cdr:x>0.75853</cdr:x>
      <cdr:y>0.12195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524124" y="214314"/>
          <a:ext cx="29813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Bolsas da Pesquisa por Departamento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548368</xdr:colOff>
      <xdr:row>0</xdr:row>
      <xdr:rowOff>152400</xdr:rowOff>
    </xdr:from>
    <xdr:to>
      <xdr:col>17</xdr:col>
      <xdr:colOff>245539</xdr:colOff>
      <xdr:row>4</xdr:row>
      <xdr:rowOff>257175</xdr:rowOff>
    </xdr:to>
    <xdr:sp macro="" textlink="">
      <xdr:nvSpPr>
        <xdr:cNvPr id="2" name="Seta para a direita 1">
          <a:hlinkClick xmlns:r="http://schemas.openxmlformats.org/officeDocument/2006/relationships" r:id="rId1"/>
        </xdr:cNvPr>
        <xdr:cNvSpPr/>
      </xdr:nvSpPr>
      <xdr:spPr>
        <a:xfrm flipH="1">
          <a:off x="11372850" y="152400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</xdr:col>
      <xdr:colOff>85725</xdr:colOff>
      <xdr:row>35</xdr:row>
      <xdr:rowOff>9525</xdr:rowOff>
    </xdr:from>
    <xdr:to>
      <xdr:col>15</xdr:col>
      <xdr:colOff>142875</xdr:colOff>
      <xdr:row>53</xdr:row>
      <xdr:rowOff>152400</xdr:rowOff>
    </xdr:to>
    <xdr:graphicFrame macro="">
      <xdr:nvGraphicFramePr>
        <xdr:cNvPr id="215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247650</xdr:colOff>
      <xdr:row>3</xdr:row>
      <xdr:rowOff>85725</xdr:rowOff>
    </xdr:from>
    <xdr:to>
      <xdr:col>16</xdr:col>
      <xdr:colOff>561975</xdr:colOff>
      <xdr:row>8</xdr:row>
      <xdr:rowOff>0</xdr:rowOff>
    </xdr:to>
    <xdr:sp macro="" textlink="">
      <xdr:nvSpPr>
        <xdr:cNvPr id="3" name="Seta para a direita 2">
          <a:hlinkClick xmlns:r="http://schemas.openxmlformats.org/officeDocument/2006/relationships" r:id="rId1"/>
        </xdr:cNvPr>
        <xdr:cNvSpPr/>
      </xdr:nvSpPr>
      <xdr:spPr>
        <a:xfrm flipH="1">
          <a:off x="9391650" y="657225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15</xdr:col>
      <xdr:colOff>257175</xdr:colOff>
      <xdr:row>9</xdr:row>
      <xdr:rowOff>19050</xdr:rowOff>
    </xdr:from>
    <xdr:to>
      <xdr:col>16</xdr:col>
      <xdr:colOff>571500</xdr:colOff>
      <xdr:row>13</xdr:row>
      <xdr:rowOff>123825</xdr:rowOff>
    </xdr:to>
    <xdr:sp macro="" textlink="">
      <xdr:nvSpPr>
        <xdr:cNvPr id="4" name="Seta para a direita 3">
          <a:hlinkClick xmlns:r="http://schemas.openxmlformats.org/officeDocument/2006/relationships" r:id="rId2"/>
        </xdr:cNvPr>
        <xdr:cNvSpPr/>
      </xdr:nvSpPr>
      <xdr:spPr>
        <a:xfrm flipH="1">
          <a:off x="9401175" y="1733550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Base</a:t>
          </a:r>
          <a:r>
            <a:rPr lang="pt-BR" sz="1100" b="1" baseline="0"/>
            <a:t> de Dados</a:t>
          </a:r>
          <a:endParaRPr lang="pt-BR" sz="1100" b="1"/>
        </a:p>
      </xdr:txBody>
    </xdr:sp>
    <xdr:clientData/>
  </xdr:twoCellAnchor>
  <xdr:twoCellAnchor>
    <xdr:from>
      <xdr:col>0</xdr:col>
      <xdr:colOff>495300</xdr:colOff>
      <xdr:row>4</xdr:row>
      <xdr:rowOff>104775</xdr:rowOff>
    </xdr:from>
    <xdr:to>
      <xdr:col>13</xdr:col>
      <xdr:colOff>323850</xdr:colOff>
      <xdr:row>18</xdr:row>
      <xdr:rowOff>180975</xdr:rowOff>
    </xdr:to>
    <xdr:graphicFrame macro="">
      <xdr:nvGraphicFramePr>
        <xdr:cNvPr id="32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542925</xdr:colOff>
      <xdr:row>3</xdr:row>
      <xdr:rowOff>19050</xdr:rowOff>
    </xdr:from>
    <xdr:to>
      <xdr:col>14</xdr:col>
      <xdr:colOff>247650</xdr:colOff>
      <xdr:row>9</xdr:row>
      <xdr:rowOff>123825</xdr:rowOff>
    </xdr:to>
    <xdr:sp macro="" textlink="">
      <xdr:nvSpPr>
        <xdr:cNvPr id="2" name="Seta para a direita 1">
          <a:hlinkClick xmlns:r="http://schemas.openxmlformats.org/officeDocument/2006/relationships" r:id="rId1"/>
        </xdr:cNvPr>
        <xdr:cNvSpPr/>
      </xdr:nvSpPr>
      <xdr:spPr>
        <a:xfrm flipH="1">
          <a:off x="8162925" y="600075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3</xdr:col>
      <xdr:colOff>200025</xdr:colOff>
      <xdr:row>3</xdr:row>
      <xdr:rowOff>76200</xdr:rowOff>
    </xdr:from>
    <xdr:to>
      <xdr:col>12</xdr:col>
      <xdr:colOff>495300</xdr:colOff>
      <xdr:row>20</xdr:row>
      <xdr:rowOff>95250</xdr:rowOff>
    </xdr:to>
    <xdr:graphicFrame macro="">
      <xdr:nvGraphicFramePr>
        <xdr:cNvPr id="522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2</xdr:row>
      <xdr:rowOff>47625</xdr:rowOff>
    </xdr:from>
    <xdr:to>
      <xdr:col>12</xdr:col>
      <xdr:colOff>361950</xdr:colOff>
      <xdr:row>7</xdr:row>
      <xdr:rowOff>104775</xdr:rowOff>
    </xdr:to>
    <xdr:sp macro="" textlink="">
      <xdr:nvSpPr>
        <xdr:cNvPr id="2" name="Seta para a direita 1">
          <a:hlinkClick xmlns:r="http://schemas.openxmlformats.org/officeDocument/2006/relationships" r:id="rId1"/>
        </xdr:cNvPr>
        <xdr:cNvSpPr/>
      </xdr:nvSpPr>
      <xdr:spPr>
        <a:xfrm flipH="1">
          <a:off x="9572625" y="428625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</xdr:col>
      <xdr:colOff>19050</xdr:colOff>
      <xdr:row>31</xdr:row>
      <xdr:rowOff>85725</xdr:rowOff>
    </xdr:from>
    <xdr:to>
      <xdr:col>5</xdr:col>
      <xdr:colOff>847725</xdr:colOff>
      <xdr:row>48</xdr:row>
      <xdr:rowOff>152400</xdr:rowOff>
    </xdr:to>
    <xdr:graphicFrame macro="">
      <xdr:nvGraphicFramePr>
        <xdr:cNvPr id="727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437029</xdr:colOff>
      <xdr:row>3</xdr:row>
      <xdr:rowOff>104775</xdr:rowOff>
    </xdr:from>
    <xdr:to>
      <xdr:col>18</xdr:col>
      <xdr:colOff>374495</xdr:colOff>
      <xdr:row>14</xdr:row>
      <xdr:rowOff>161925</xdr:rowOff>
    </xdr:to>
    <xdr:sp macro="" textlink="">
      <xdr:nvSpPr>
        <xdr:cNvPr id="2" name="Seta para a direita 1">
          <a:hlinkClick xmlns:r="http://schemas.openxmlformats.org/officeDocument/2006/relationships" r:id="rId1"/>
        </xdr:cNvPr>
        <xdr:cNvSpPr/>
      </xdr:nvSpPr>
      <xdr:spPr>
        <a:xfrm flipH="1">
          <a:off x="10420350" y="514350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7</xdr:col>
      <xdr:colOff>876300</xdr:colOff>
      <xdr:row>55</xdr:row>
      <xdr:rowOff>142875</xdr:rowOff>
    </xdr:to>
    <xdr:graphicFrame macro="">
      <xdr:nvGraphicFramePr>
        <xdr:cNvPr id="1136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</xdr:row>
      <xdr:rowOff>171450</xdr:rowOff>
    </xdr:from>
    <xdr:to>
      <xdr:col>11</xdr:col>
      <xdr:colOff>381000</xdr:colOff>
      <xdr:row>20</xdr:row>
      <xdr:rowOff>38100</xdr:rowOff>
    </xdr:to>
    <xdr:graphicFrame macro="">
      <xdr:nvGraphicFramePr>
        <xdr:cNvPr id="144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247650</xdr:colOff>
      <xdr:row>3</xdr:row>
      <xdr:rowOff>85725</xdr:rowOff>
    </xdr:from>
    <xdr:to>
      <xdr:col>16</xdr:col>
      <xdr:colOff>561975</xdr:colOff>
      <xdr:row>8</xdr:row>
      <xdr:rowOff>0</xdr:rowOff>
    </xdr:to>
    <xdr:sp macro="" textlink="">
      <xdr:nvSpPr>
        <xdr:cNvPr id="3" name="Seta para a direita 2">
          <a:hlinkClick xmlns:r="http://schemas.openxmlformats.org/officeDocument/2006/relationships" r:id="rId2"/>
        </xdr:cNvPr>
        <xdr:cNvSpPr/>
      </xdr:nvSpPr>
      <xdr:spPr>
        <a:xfrm flipH="1">
          <a:off x="9391650" y="657225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15</xdr:col>
      <xdr:colOff>257175</xdr:colOff>
      <xdr:row>9</xdr:row>
      <xdr:rowOff>19050</xdr:rowOff>
    </xdr:from>
    <xdr:to>
      <xdr:col>16</xdr:col>
      <xdr:colOff>571500</xdr:colOff>
      <xdr:row>13</xdr:row>
      <xdr:rowOff>123825</xdr:rowOff>
    </xdr:to>
    <xdr:sp macro="" textlink="">
      <xdr:nvSpPr>
        <xdr:cNvPr id="4" name="Seta para a direita 3">
          <a:hlinkClick xmlns:r="http://schemas.openxmlformats.org/officeDocument/2006/relationships" r:id="rId3"/>
        </xdr:cNvPr>
        <xdr:cNvSpPr/>
      </xdr:nvSpPr>
      <xdr:spPr>
        <a:xfrm flipH="1">
          <a:off x="9401175" y="1733550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Base</a:t>
          </a:r>
          <a:r>
            <a:rPr lang="pt-BR" sz="1100" b="1" baseline="0"/>
            <a:t> de Dados</a:t>
          </a:r>
          <a:endParaRPr lang="pt-BR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2</xdr:row>
      <xdr:rowOff>66675</xdr:rowOff>
    </xdr:from>
    <xdr:to>
      <xdr:col>12</xdr:col>
      <xdr:colOff>523875</xdr:colOff>
      <xdr:row>6</xdr:row>
      <xdr:rowOff>171450</xdr:rowOff>
    </xdr:to>
    <xdr:sp macro="" textlink="">
      <xdr:nvSpPr>
        <xdr:cNvPr id="3" name="Seta para a direita 2">
          <a:hlinkClick xmlns:r="http://schemas.openxmlformats.org/officeDocument/2006/relationships" r:id="rId1"/>
        </xdr:cNvPr>
        <xdr:cNvSpPr/>
      </xdr:nvSpPr>
      <xdr:spPr>
        <a:xfrm flipH="1">
          <a:off x="6305550" y="447675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11</xdr:col>
      <xdr:colOff>161925</xdr:colOff>
      <xdr:row>8</xdr:row>
      <xdr:rowOff>76200</xdr:rowOff>
    </xdr:from>
    <xdr:to>
      <xdr:col>12</xdr:col>
      <xdr:colOff>476250</xdr:colOff>
      <xdr:row>12</xdr:row>
      <xdr:rowOff>180975</xdr:rowOff>
    </xdr:to>
    <xdr:sp macro="" textlink="">
      <xdr:nvSpPr>
        <xdr:cNvPr id="4" name="Seta para a direita 3">
          <a:hlinkClick xmlns:r="http://schemas.openxmlformats.org/officeDocument/2006/relationships" r:id="rId2"/>
        </xdr:cNvPr>
        <xdr:cNvSpPr/>
      </xdr:nvSpPr>
      <xdr:spPr>
        <a:xfrm flipH="1">
          <a:off x="6257925" y="1600200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Base</a:t>
          </a:r>
          <a:r>
            <a:rPr lang="pt-BR" sz="1100" b="1" baseline="0"/>
            <a:t> de Dados</a:t>
          </a:r>
          <a:endParaRPr lang="pt-BR" sz="1100" b="1"/>
        </a:p>
      </xdr:txBody>
    </xdr:sp>
    <xdr:clientData/>
  </xdr:twoCellAnchor>
  <xdr:twoCellAnchor>
    <xdr:from>
      <xdr:col>11</xdr:col>
      <xdr:colOff>253814</xdr:colOff>
      <xdr:row>25</xdr:row>
      <xdr:rowOff>57150</xdr:rowOff>
    </xdr:from>
    <xdr:to>
      <xdr:col>12</xdr:col>
      <xdr:colOff>577716</xdr:colOff>
      <xdr:row>29</xdr:row>
      <xdr:rowOff>161925</xdr:rowOff>
    </xdr:to>
    <xdr:sp macro="" textlink="">
      <xdr:nvSpPr>
        <xdr:cNvPr id="2" name="AutoShape 5">
          <a:hlinkClick xmlns:r="http://schemas.openxmlformats.org/officeDocument/2006/relationships" r:id="rId3"/>
        </xdr:cNvPr>
        <xdr:cNvSpPr/>
      </xdr:nvSpPr>
      <xdr:spPr>
        <a:xfrm flipH="1">
          <a:off x="9401175" y="1733550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Base</a:t>
          </a:r>
          <a:r>
            <a:rPr lang="pt-BR" sz="1100" b="1" baseline="0"/>
            <a:t> de Dados</a:t>
          </a:r>
          <a:endParaRPr lang="pt-BR" sz="1100" b="1"/>
        </a:p>
      </xdr:txBody>
    </xdr:sp>
    <xdr:clientData/>
  </xdr:twoCellAnchor>
  <xdr:twoCellAnchor>
    <xdr:from>
      <xdr:col>11</xdr:col>
      <xdr:colOff>209550</xdr:colOff>
      <xdr:row>19</xdr:row>
      <xdr:rowOff>123825</xdr:rowOff>
    </xdr:from>
    <xdr:to>
      <xdr:col>12</xdr:col>
      <xdr:colOff>523875</xdr:colOff>
      <xdr:row>24</xdr:row>
      <xdr:rowOff>38100</xdr:rowOff>
    </xdr:to>
    <xdr:sp macro="" textlink="">
      <xdr:nvSpPr>
        <xdr:cNvPr id="5" name="AutoShape 6">
          <a:hlinkClick xmlns:r="http://schemas.openxmlformats.org/officeDocument/2006/relationships" r:id="rId1"/>
        </xdr:cNvPr>
        <xdr:cNvSpPr/>
      </xdr:nvSpPr>
      <xdr:spPr>
        <a:xfrm flipH="1">
          <a:off x="6305550" y="447675"/>
          <a:ext cx="923925" cy="866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1</xdr:col>
      <xdr:colOff>76200</xdr:colOff>
      <xdr:row>21</xdr:row>
      <xdr:rowOff>9525</xdr:rowOff>
    </xdr:from>
    <xdr:to>
      <xdr:col>10</xdr:col>
      <xdr:colOff>400050</xdr:colOff>
      <xdr:row>39</xdr:row>
      <xdr:rowOff>9525</xdr:rowOff>
    </xdr:to>
    <xdr:graphicFrame macro="">
      <xdr:nvGraphicFramePr>
        <xdr:cNvPr id="957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1</xdr:row>
      <xdr:rowOff>171450</xdr:rowOff>
    </xdr:from>
    <xdr:to>
      <xdr:col>10</xdr:col>
      <xdr:colOff>390525</xdr:colOff>
      <xdr:row>19</xdr:row>
      <xdr:rowOff>152400</xdr:rowOff>
    </xdr:to>
    <xdr:graphicFrame macro="">
      <xdr:nvGraphicFramePr>
        <xdr:cNvPr id="957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9525</xdr:rowOff>
    </xdr:from>
    <xdr:to>
      <xdr:col>12</xdr:col>
      <xdr:colOff>600075</xdr:colOff>
      <xdr:row>22</xdr:row>
      <xdr:rowOff>76200</xdr:rowOff>
    </xdr:to>
    <xdr:graphicFrame macro="">
      <xdr:nvGraphicFramePr>
        <xdr:cNvPr id="270382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309843</xdr:colOff>
      <xdr:row>14</xdr:row>
      <xdr:rowOff>104775</xdr:rowOff>
    </xdr:to>
    <xdr:sp macro="" textlink="">
      <xdr:nvSpPr>
        <xdr:cNvPr id="18" name="AutoShape 6">
          <a:hlinkClick xmlns:r="http://schemas.openxmlformats.org/officeDocument/2006/relationships" r:id="rId2"/>
        </xdr:cNvPr>
        <xdr:cNvSpPr/>
      </xdr:nvSpPr>
      <xdr:spPr>
        <a:xfrm flipH="1">
          <a:off x="8029575" y="1905000"/>
          <a:ext cx="919443" cy="866775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/>
  </sheetViews>
  <sheetFormatPr defaultRowHeight="15" x14ac:dyDescent="0.25"/>
  <cols>
    <col min="4" max="4" width="50.5703125" bestFit="1" customWidth="1"/>
    <col min="5" max="5" width="22.85546875" customWidth="1"/>
    <col min="6" max="6" width="18.28515625" customWidth="1"/>
  </cols>
  <sheetData>
    <row r="1" spans="1:6" x14ac:dyDescent="0.25">
      <c r="A1" s="6"/>
      <c r="B1" s="7"/>
      <c r="C1" s="7"/>
      <c r="D1" s="40" t="s">
        <v>14</v>
      </c>
      <c r="E1" s="43" t="s">
        <v>16</v>
      </c>
      <c r="F1" s="45" t="s">
        <v>15</v>
      </c>
    </row>
    <row r="2" spans="1:6" x14ac:dyDescent="0.25">
      <c r="A2" s="8"/>
      <c r="B2" s="9"/>
      <c r="C2" s="9"/>
      <c r="D2" s="41"/>
      <c r="E2" s="44"/>
      <c r="F2" s="46"/>
    </row>
    <row r="3" spans="1:6" ht="15.75" thickBot="1" x14ac:dyDescent="0.3">
      <c r="A3" s="10"/>
      <c r="B3" s="11"/>
      <c r="C3" s="11"/>
      <c r="D3" s="42"/>
      <c r="E3" s="16">
        <v>42698</v>
      </c>
      <c r="F3" s="15">
        <v>0</v>
      </c>
    </row>
    <row r="4" spans="1:6" ht="15.75" thickBot="1" x14ac:dyDescent="0.3">
      <c r="A4" s="4"/>
      <c r="B4" s="4"/>
      <c r="C4" s="4"/>
      <c r="D4" s="5"/>
      <c r="E4" s="4"/>
      <c r="F4" s="4"/>
    </row>
    <row r="5" spans="1:6" x14ac:dyDescent="0.25">
      <c r="D5" s="30" t="s">
        <v>9</v>
      </c>
      <c r="E5" s="31" t="s">
        <v>10</v>
      </c>
    </row>
    <row r="6" spans="1:6" x14ac:dyDescent="0.25">
      <c r="D6" s="32" t="s">
        <v>39</v>
      </c>
      <c r="E6" s="3" t="s">
        <v>11</v>
      </c>
    </row>
    <row r="7" spans="1:6" x14ac:dyDescent="0.25">
      <c r="D7" s="32" t="s">
        <v>40</v>
      </c>
      <c r="E7" s="3"/>
    </row>
    <row r="8" spans="1:6" x14ac:dyDescent="0.25">
      <c r="D8" s="3" t="s">
        <v>12</v>
      </c>
      <c r="E8" s="1"/>
    </row>
    <row r="9" spans="1:6" x14ac:dyDescent="0.25">
      <c r="D9" s="3" t="s">
        <v>17</v>
      </c>
      <c r="E9" s="1"/>
    </row>
    <row r="10" spans="1:6" x14ac:dyDescent="0.25">
      <c r="D10" s="3" t="s">
        <v>13</v>
      </c>
      <c r="E10" s="3" t="s">
        <v>11</v>
      </c>
    </row>
    <row r="11" spans="1:6" x14ac:dyDescent="0.25">
      <c r="D11" s="3" t="s">
        <v>63</v>
      </c>
      <c r="E11" s="1"/>
    </row>
    <row r="12" spans="1:6" x14ac:dyDescent="0.25">
      <c r="D12" s="3" t="s">
        <v>64</v>
      </c>
      <c r="E12" s="1"/>
    </row>
    <row r="13" spans="1:6" x14ac:dyDescent="0.25">
      <c r="D13" s="3" t="s">
        <v>65</v>
      </c>
      <c r="E13" s="1"/>
    </row>
  </sheetData>
  <mergeCells count="3">
    <mergeCell ref="D1:D3"/>
    <mergeCell ref="E1:E2"/>
    <mergeCell ref="F1:F2"/>
  </mergeCells>
  <phoneticPr fontId="7" type="noConversion"/>
  <hyperlinks>
    <hyperlink ref="D8" location="'Num. Cursos por ano'!A1" display="Número de Cursos por ano"/>
    <hyperlink ref="D10" location="'Alunos por curso 2011'!A1" display="Alunos por curso 2011"/>
    <hyperlink ref="E6" location="'QTD Alunos'!A1" display="Quantidade de alunos"/>
    <hyperlink ref="E10" location="'QTD Alunos'!A1" display="Quantidade de alunos"/>
    <hyperlink ref="D6" location="'Quantidade de Alunos por Ano'!A1" display="Quantidade de alunos por ano"/>
    <hyperlink ref="D9" location="'Num. Defesas por ano'!A1" display="Número de Defesas por ano"/>
    <hyperlink ref="D7" location="'Qtd. Alunos Especiais'!A1" display="Quantidade de alunos especiais por ano"/>
    <hyperlink ref="D11" location="'Projetos de Pesquisa'!A1" display="Projetos de Pesquisa Novos"/>
    <hyperlink ref="D12" location="'Bolsas de Pesquisa'!A1" display="Número de Bolsas de Pesquisa"/>
    <hyperlink ref="D13" location="'Bolsas de Pesquisa'!A1" display="Bolsas de Pesquisa por Departament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/>
  </sheetViews>
  <sheetFormatPr defaultRowHeight="15" x14ac:dyDescent="0.25"/>
  <cols>
    <col min="1" max="7" width="9.140625" style="25"/>
    <col min="8" max="8" width="10.7109375" style="25" customWidth="1"/>
    <col min="9" max="16384" width="9.140625" style="25"/>
  </cols>
  <sheetData>
    <row r="1" spans="2:11" x14ac:dyDescent="0.25">
      <c r="F1" s="52" t="s">
        <v>67</v>
      </c>
      <c r="G1" s="52"/>
      <c r="H1" s="52"/>
      <c r="I1" s="52"/>
      <c r="J1" s="52"/>
      <c r="K1" s="52"/>
    </row>
    <row r="3" spans="2:11" x14ac:dyDescent="0.25">
      <c r="C3" s="25" t="s">
        <v>49</v>
      </c>
    </row>
    <row r="4" spans="2:11" x14ac:dyDescent="0.25">
      <c r="B4" s="29">
        <v>2005</v>
      </c>
      <c r="C4" s="29">
        <f>22+25+34</f>
        <v>81</v>
      </c>
    </row>
    <row r="5" spans="2:11" x14ac:dyDescent="0.25">
      <c r="B5" s="29">
        <v>2006</v>
      </c>
      <c r="C5" s="29">
        <f>19+26</f>
        <v>45</v>
      </c>
    </row>
    <row r="6" spans="2:11" x14ac:dyDescent="0.25">
      <c r="B6" s="29">
        <v>2007</v>
      </c>
      <c r="C6" s="29">
        <f>20+26+2</f>
        <v>48</v>
      </c>
    </row>
    <row r="7" spans="2:11" x14ac:dyDescent="0.25">
      <c r="B7" s="29">
        <v>2008</v>
      </c>
      <c r="C7" s="29">
        <f>20+24+18</f>
        <v>62</v>
      </c>
    </row>
    <row r="8" spans="2:11" x14ac:dyDescent="0.25">
      <c r="B8" s="29">
        <v>2009</v>
      </c>
      <c r="C8" s="29">
        <f>17+23+7</f>
        <v>47</v>
      </c>
    </row>
    <row r="9" spans="2:11" x14ac:dyDescent="0.25">
      <c r="B9" s="29">
        <v>2010</v>
      </c>
      <c r="C9" s="29">
        <f>18+25+7</f>
        <v>50</v>
      </c>
    </row>
    <row r="10" spans="2:11" x14ac:dyDescent="0.25">
      <c r="B10" s="29">
        <v>2011</v>
      </c>
      <c r="C10" s="29">
        <f>19+22</f>
        <v>41</v>
      </c>
    </row>
    <row r="11" spans="2:11" x14ac:dyDescent="0.25">
      <c r="B11" s="29">
        <v>2012</v>
      </c>
      <c r="C11" s="29">
        <v>77</v>
      </c>
    </row>
    <row r="12" spans="2:11" x14ac:dyDescent="0.25">
      <c r="B12" s="29">
        <v>2013</v>
      </c>
      <c r="C12" s="29">
        <v>66</v>
      </c>
    </row>
    <row r="13" spans="2:11" x14ac:dyDescent="0.25">
      <c r="B13" s="37">
        <v>2014</v>
      </c>
      <c r="C13" s="37">
        <v>56</v>
      </c>
    </row>
    <row r="14" spans="2:11" x14ac:dyDescent="0.25">
      <c r="B14" s="37">
        <v>2015</v>
      </c>
      <c r="C14" s="37">
        <v>50</v>
      </c>
    </row>
    <row r="15" spans="2:11" x14ac:dyDescent="0.25">
      <c r="B15" s="37">
        <v>2016</v>
      </c>
      <c r="C15" s="37">
        <v>60</v>
      </c>
    </row>
  </sheetData>
  <mergeCells count="1">
    <mergeCell ref="F1:K1"/>
  </mergeCells>
  <phoneticPr fontId="7" type="noConversion"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sheetData>
    <row r="1" spans="1:8" x14ac:dyDescent="0.25">
      <c r="B1" t="s">
        <v>66</v>
      </c>
    </row>
    <row r="2" spans="1:8" x14ac:dyDescent="0.25">
      <c r="A2" s="25"/>
      <c r="B2" s="25"/>
      <c r="C2" s="25" t="s">
        <v>50</v>
      </c>
      <c r="D2" s="25" t="s">
        <v>51</v>
      </c>
      <c r="E2" s="25" t="s">
        <v>52</v>
      </c>
      <c r="F2" s="25" t="s">
        <v>53</v>
      </c>
      <c r="G2" s="25" t="s">
        <v>54</v>
      </c>
      <c r="H2" s="25"/>
    </row>
    <row r="3" spans="1:8" x14ac:dyDescent="0.25">
      <c r="A3" s="25"/>
      <c r="B3" s="29">
        <v>2005</v>
      </c>
      <c r="C3" s="29">
        <v>11</v>
      </c>
      <c r="D3" s="29">
        <v>37</v>
      </c>
      <c r="E3" s="29"/>
      <c r="F3" s="29"/>
      <c r="G3" s="29"/>
      <c r="H3" s="29">
        <f>SUM(C3:G3)</f>
        <v>48</v>
      </c>
    </row>
    <row r="4" spans="1:8" x14ac:dyDescent="0.25">
      <c r="A4" s="25"/>
      <c r="B4" s="29">
        <v>2006</v>
      </c>
      <c r="C4" s="29">
        <v>8</v>
      </c>
      <c r="D4" s="29">
        <v>27</v>
      </c>
      <c r="E4" s="29"/>
      <c r="F4" s="29"/>
      <c r="G4" s="29"/>
      <c r="H4" s="29">
        <f t="shared" ref="H4:H10" si="0">SUM(C4:G4)</f>
        <v>35</v>
      </c>
    </row>
    <row r="5" spans="1:8" x14ac:dyDescent="0.25">
      <c r="A5" s="25"/>
      <c r="B5" s="29">
        <v>2007</v>
      </c>
      <c r="C5" s="29">
        <v>31</v>
      </c>
      <c r="D5" s="29">
        <v>14</v>
      </c>
      <c r="E5" s="29"/>
      <c r="F5" s="29"/>
      <c r="G5" s="29"/>
      <c r="H5" s="29">
        <f t="shared" si="0"/>
        <v>45</v>
      </c>
    </row>
    <row r="6" spans="1:8" x14ac:dyDescent="0.25">
      <c r="A6" s="25"/>
      <c r="B6" s="29">
        <v>2008</v>
      </c>
      <c r="C6" s="29">
        <v>34</v>
      </c>
      <c r="D6" s="29">
        <v>37</v>
      </c>
      <c r="E6" s="29"/>
      <c r="F6" s="29"/>
      <c r="G6" s="29"/>
      <c r="H6" s="29">
        <f t="shared" si="0"/>
        <v>71</v>
      </c>
    </row>
    <row r="7" spans="1:8" x14ac:dyDescent="0.25">
      <c r="A7" s="25"/>
      <c r="B7" s="29">
        <v>2009</v>
      </c>
      <c r="C7" s="29">
        <v>40</v>
      </c>
      <c r="D7" s="29">
        <v>33</v>
      </c>
      <c r="E7" s="29"/>
      <c r="F7" s="29"/>
      <c r="G7" s="29"/>
      <c r="H7" s="29">
        <f t="shared" si="0"/>
        <v>73</v>
      </c>
    </row>
    <row r="8" spans="1:8" x14ac:dyDescent="0.25">
      <c r="A8" s="25"/>
      <c r="B8" s="29">
        <v>2010</v>
      </c>
      <c r="C8" s="29">
        <v>45</v>
      </c>
      <c r="D8" s="29">
        <v>34</v>
      </c>
      <c r="E8" s="29">
        <v>2</v>
      </c>
      <c r="F8" s="29">
        <v>2</v>
      </c>
      <c r="G8" s="29"/>
      <c r="H8" s="29">
        <f t="shared" si="0"/>
        <v>83</v>
      </c>
    </row>
    <row r="9" spans="1:8" x14ac:dyDescent="0.25">
      <c r="A9" s="25"/>
      <c r="B9" s="29">
        <v>2011</v>
      </c>
      <c r="C9" s="29">
        <v>38</v>
      </c>
      <c r="D9" s="29">
        <v>47</v>
      </c>
      <c r="E9" s="29">
        <v>2</v>
      </c>
      <c r="F9" s="29">
        <v>4</v>
      </c>
      <c r="G9" s="29">
        <v>10</v>
      </c>
      <c r="H9" s="29">
        <f t="shared" si="0"/>
        <v>101</v>
      </c>
    </row>
    <row r="10" spans="1:8" x14ac:dyDescent="0.25">
      <c r="A10" s="25"/>
      <c r="B10" s="29">
        <v>2012</v>
      </c>
      <c r="C10" s="29">
        <v>36</v>
      </c>
      <c r="D10" s="29">
        <v>52</v>
      </c>
      <c r="E10" s="29">
        <v>2</v>
      </c>
      <c r="F10" s="29">
        <v>5</v>
      </c>
      <c r="G10" s="29">
        <v>10</v>
      </c>
      <c r="H10" s="29">
        <f t="shared" si="0"/>
        <v>105</v>
      </c>
    </row>
    <row r="11" spans="1:8" x14ac:dyDescent="0.25">
      <c r="A11" s="25"/>
      <c r="B11" s="29">
        <v>2013</v>
      </c>
      <c r="C11" s="29">
        <v>40</v>
      </c>
      <c r="D11" s="29">
        <v>56</v>
      </c>
      <c r="E11" s="29">
        <v>6</v>
      </c>
      <c r="F11" s="29">
        <v>5</v>
      </c>
      <c r="G11" s="29">
        <v>15</v>
      </c>
      <c r="H11" s="29">
        <f>SUM(C11:G11)</f>
        <v>122</v>
      </c>
    </row>
    <row r="12" spans="1:8" x14ac:dyDescent="0.25">
      <c r="A12" s="25"/>
      <c r="B12" s="37">
        <v>2014</v>
      </c>
      <c r="C12" s="37">
        <v>31</v>
      </c>
      <c r="D12" s="37">
        <v>51</v>
      </c>
      <c r="E12" s="37">
        <v>2</v>
      </c>
      <c r="F12" s="37">
        <v>5</v>
      </c>
      <c r="G12" s="37">
        <v>14</v>
      </c>
      <c r="H12" s="37">
        <f>SUM(C12:G12)</f>
        <v>103</v>
      </c>
    </row>
    <row r="13" spans="1:8" x14ac:dyDescent="0.25">
      <c r="B13" s="37">
        <v>2015</v>
      </c>
      <c r="C13" s="37">
        <v>30</v>
      </c>
      <c r="D13" s="37">
        <v>50</v>
      </c>
      <c r="E13" s="37">
        <v>3</v>
      </c>
      <c r="F13" s="37">
        <v>3</v>
      </c>
      <c r="G13" s="37">
        <v>20</v>
      </c>
      <c r="H13" s="37">
        <f>SUM(C13:G13)</f>
        <v>106</v>
      </c>
    </row>
    <row r="14" spans="1:8" x14ac:dyDescent="0.25">
      <c r="B14" s="37">
        <v>2016</v>
      </c>
      <c r="C14" s="37">
        <v>22</v>
      </c>
      <c r="D14" s="37">
        <v>47</v>
      </c>
      <c r="E14" s="37">
        <v>2</v>
      </c>
      <c r="F14" s="37">
        <v>2</v>
      </c>
      <c r="G14" s="37">
        <v>6</v>
      </c>
      <c r="H14" s="37">
        <f>SUM(C14:G14)</f>
        <v>79</v>
      </c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3" x14ac:dyDescent="0.25">
      <c r="A24" s="25"/>
      <c r="B24" s="25" t="s">
        <v>65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1:13" x14ac:dyDescent="0.25">
      <c r="A25" s="26"/>
      <c r="B25" s="26">
        <v>2005</v>
      </c>
      <c r="C25" s="26">
        <v>2006</v>
      </c>
      <c r="D25" s="26">
        <v>2007</v>
      </c>
      <c r="E25" s="26">
        <v>2008</v>
      </c>
      <c r="F25" s="26">
        <v>2009</v>
      </c>
      <c r="G25" s="26">
        <v>2010</v>
      </c>
      <c r="H25" s="26">
        <v>2011</v>
      </c>
      <c r="I25" s="26">
        <v>2012</v>
      </c>
      <c r="J25" s="26">
        <v>2013</v>
      </c>
      <c r="K25" s="38">
        <v>2014</v>
      </c>
      <c r="L25" s="38">
        <v>2015</v>
      </c>
      <c r="M25" s="38">
        <v>2016</v>
      </c>
    </row>
    <row r="26" spans="1:13" x14ac:dyDescent="0.25">
      <c r="A26" s="27" t="s">
        <v>55</v>
      </c>
      <c r="B26" s="28">
        <v>4</v>
      </c>
      <c r="C26" s="28">
        <v>3</v>
      </c>
      <c r="D26" s="28">
        <v>3</v>
      </c>
      <c r="E26" s="28">
        <v>5</v>
      </c>
      <c r="F26" s="28">
        <v>5</v>
      </c>
      <c r="G26" s="28">
        <v>4</v>
      </c>
      <c r="H26" s="28">
        <v>6</v>
      </c>
      <c r="I26" s="28">
        <v>12</v>
      </c>
      <c r="J26" s="28">
        <v>18</v>
      </c>
      <c r="K26" s="39">
        <v>17</v>
      </c>
      <c r="L26" s="39">
        <v>22</v>
      </c>
      <c r="M26" s="39">
        <v>12</v>
      </c>
    </row>
    <row r="27" spans="1:13" x14ac:dyDescent="0.25">
      <c r="A27" s="28" t="s">
        <v>56</v>
      </c>
      <c r="B27" s="28">
        <v>3</v>
      </c>
      <c r="C27" s="28">
        <v>3</v>
      </c>
      <c r="D27" s="28">
        <v>4</v>
      </c>
      <c r="E27" s="28">
        <v>6</v>
      </c>
      <c r="F27" s="28">
        <v>7</v>
      </c>
      <c r="G27" s="28">
        <v>10</v>
      </c>
      <c r="H27" s="28">
        <v>11</v>
      </c>
      <c r="I27" s="28">
        <v>18</v>
      </c>
      <c r="J27" s="28">
        <v>17</v>
      </c>
      <c r="K27" s="39">
        <v>16</v>
      </c>
      <c r="L27" s="39">
        <v>17</v>
      </c>
      <c r="M27" s="39">
        <v>14</v>
      </c>
    </row>
    <row r="28" spans="1:13" x14ac:dyDescent="0.25">
      <c r="A28" s="28" t="s">
        <v>57</v>
      </c>
      <c r="B28" s="28">
        <v>1</v>
      </c>
      <c r="C28" s="28"/>
      <c r="D28" s="28"/>
      <c r="E28" s="28"/>
      <c r="F28" s="28"/>
      <c r="G28" s="28">
        <v>1</v>
      </c>
      <c r="H28" s="28">
        <v>6</v>
      </c>
      <c r="I28" s="28">
        <v>3</v>
      </c>
      <c r="J28" s="28">
        <v>6</v>
      </c>
      <c r="K28" s="39">
        <v>5</v>
      </c>
      <c r="L28" s="39">
        <v>5</v>
      </c>
      <c r="M28" s="39">
        <v>1</v>
      </c>
    </row>
    <row r="29" spans="1:13" x14ac:dyDescent="0.25">
      <c r="A29" s="28" t="s">
        <v>58</v>
      </c>
      <c r="B29" s="28">
        <v>13</v>
      </c>
      <c r="C29" s="28">
        <v>7</v>
      </c>
      <c r="D29" s="28">
        <v>4</v>
      </c>
      <c r="E29" s="28">
        <v>16</v>
      </c>
      <c r="F29" s="28">
        <v>14</v>
      </c>
      <c r="G29" s="28">
        <v>13</v>
      </c>
      <c r="H29" s="28">
        <v>12</v>
      </c>
      <c r="I29" s="28">
        <v>20</v>
      </c>
      <c r="J29" s="28">
        <v>30</v>
      </c>
      <c r="K29" s="39">
        <v>21</v>
      </c>
      <c r="L29" s="39">
        <v>18</v>
      </c>
      <c r="M29" s="39">
        <v>13</v>
      </c>
    </row>
    <row r="30" spans="1:13" x14ac:dyDescent="0.25">
      <c r="A30" s="28" t="s">
        <v>59</v>
      </c>
      <c r="B30" s="28">
        <v>20</v>
      </c>
      <c r="C30" s="28">
        <v>15</v>
      </c>
      <c r="D30" s="28">
        <v>20</v>
      </c>
      <c r="E30" s="28">
        <v>20</v>
      </c>
      <c r="F30" s="28">
        <v>23</v>
      </c>
      <c r="G30" s="28">
        <v>29</v>
      </c>
      <c r="H30" s="28">
        <v>32</v>
      </c>
      <c r="I30" s="28">
        <v>27</v>
      </c>
      <c r="J30" s="28">
        <v>22</v>
      </c>
      <c r="K30" s="39">
        <v>20</v>
      </c>
      <c r="L30" s="39">
        <v>16</v>
      </c>
      <c r="M30" s="39">
        <v>14</v>
      </c>
    </row>
    <row r="31" spans="1:13" x14ac:dyDescent="0.25">
      <c r="A31" s="28" t="s">
        <v>60</v>
      </c>
      <c r="B31" s="28"/>
      <c r="C31" s="28"/>
      <c r="D31" s="28">
        <v>1</v>
      </c>
      <c r="E31" s="28">
        <v>2</v>
      </c>
      <c r="F31" s="28">
        <v>2</v>
      </c>
      <c r="G31" s="28">
        <v>5</v>
      </c>
      <c r="H31" s="28">
        <v>10</v>
      </c>
      <c r="I31" s="28">
        <v>9</v>
      </c>
      <c r="J31" s="28">
        <v>9</v>
      </c>
      <c r="K31" s="39">
        <v>4</v>
      </c>
      <c r="L31" s="39">
        <v>6</v>
      </c>
      <c r="M31" s="39">
        <v>6</v>
      </c>
    </row>
    <row r="32" spans="1:13" x14ac:dyDescent="0.25">
      <c r="A32" s="28" t="s">
        <v>61</v>
      </c>
      <c r="B32" s="28">
        <v>7</v>
      </c>
      <c r="C32" s="28">
        <v>6</v>
      </c>
      <c r="D32" s="28">
        <v>11</v>
      </c>
      <c r="E32" s="28">
        <v>17</v>
      </c>
      <c r="F32" s="28">
        <v>19</v>
      </c>
      <c r="G32" s="28">
        <v>18</v>
      </c>
      <c r="H32" s="28">
        <v>22</v>
      </c>
      <c r="I32" s="28">
        <v>12</v>
      </c>
      <c r="J32" s="28">
        <v>16</v>
      </c>
      <c r="K32" s="39">
        <v>14</v>
      </c>
      <c r="L32" s="39">
        <v>12</v>
      </c>
      <c r="M32" s="39">
        <v>14</v>
      </c>
    </row>
    <row r="33" spans="1:13" x14ac:dyDescent="0.25">
      <c r="A33" s="28" t="s">
        <v>62</v>
      </c>
      <c r="B33" s="28"/>
      <c r="C33" s="28">
        <v>1</v>
      </c>
      <c r="D33" s="28">
        <v>2</v>
      </c>
      <c r="E33" s="28">
        <v>5</v>
      </c>
      <c r="F33" s="28">
        <v>3</v>
      </c>
      <c r="G33" s="28">
        <v>3</v>
      </c>
      <c r="H33" s="28">
        <v>2</v>
      </c>
      <c r="I33" s="28">
        <v>4</v>
      </c>
      <c r="J33" s="28">
        <v>4</v>
      </c>
      <c r="K33" s="39">
        <v>6</v>
      </c>
      <c r="L33" s="39">
        <v>10</v>
      </c>
      <c r="M33" s="39">
        <v>5</v>
      </c>
    </row>
    <row r="34" spans="1:13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phoneticPr fontId="7" type="noConversion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opLeftCell="B10" workbookViewId="0">
      <selection activeCell="B2" sqref="B2:N2"/>
    </sheetView>
  </sheetViews>
  <sheetFormatPr defaultRowHeight="15" x14ac:dyDescent="0.25"/>
  <cols>
    <col min="3" max="14" width="14" customWidth="1"/>
  </cols>
  <sheetData>
    <row r="2" spans="2:15" x14ac:dyDescent="0.25">
      <c r="B2" s="47" t="s">
        <v>77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5" x14ac:dyDescent="0.25">
      <c r="B3" s="48" t="s">
        <v>4</v>
      </c>
      <c r="C3" s="47" t="s">
        <v>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 t="s">
        <v>8</v>
      </c>
    </row>
    <row r="4" spans="2:15" ht="75" x14ac:dyDescent="0.25">
      <c r="B4" s="48"/>
      <c r="C4" s="2" t="s">
        <v>3</v>
      </c>
      <c r="D4" s="2" t="s">
        <v>1</v>
      </c>
      <c r="E4" s="2" t="s">
        <v>47</v>
      </c>
      <c r="F4" s="2" t="s">
        <v>20</v>
      </c>
      <c r="G4" s="2" t="s">
        <v>19</v>
      </c>
      <c r="H4" s="2" t="s">
        <v>2</v>
      </c>
      <c r="I4" s="2" t="s">
        <v>43</v>
      </c>
      <c r="J4" s="2" t="s">
        <v>0</v>
      </c>
      <c r="K4" s="2" t="s">
        <v>71</v>
      </c>
      <c r="L4" s="2" t="s">
        <v>72</v>
      </c>
      <c r="M4" s="2" t="s">
        <v>75</v>
      </c>
      <c r="N4" s="47"/>
      <c r="O4" s="20" t="s">
        <v>38</v>
      </c>
    </row>
    <row r="5" spans="2:15" x14ac:dyDescent="0.25">
      <c r="B5" s="12">
        <v>2004</v>
      </c>
      <c r="C5" s="1"/>
      <c r="D5" s="1">
        <v>6</v>
      </c>
      <c r="E5" s="1"/>
      <c r="F5" s="1"/>
      <c r="G5" s="1"/>
      <c r="H5" s="1"/>
      <c r="I5" s="1"/>
      <c r="J5" s="1"/>
      <c r="K5" s="1"/>
      <c r="L5" s="1"/>
      <c r="M5" s="1"/>
      <c r="N5" s="1">
        <f t="shared" ref="N5:N22" si="0">SUM(C5:M5)</f>
        <v>6</v>
      </c>
      <c r="O5" s="21" t="e">
        <f>(N5-#REF!)/#REF!</f>
        <v>#REF!</v>
      </c>
    </row>
    <row r="6" spans="2:15" x14ac:dyDescent="0.25">
      <c r="B6" s="12">
        <v>2005</v>
      </c>
      <c r="C6" s="1"/>
      <c r="D6" s="1">
        <v>19</v>
      </c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19</v>
      </c>
      <c r="O6" s="21">
        <f t="shared" ref="O6:O21" si="1">(N6-N5)/N5</f>
        <v>2.1666666666666665</v>
      </c>
    </row>
    <row r="7" spans="2:15" x14ac:dyDescent="0.25">
      <c r="B7" s="12">
        <v>2006</v>
      </c>
      <c r="C7" s="1"/>
      <c r="D7" s="1">
        <v>15</v>
      </c>
      <c r="E7" s="1"/>
      <c r="F7" s="1"/>
      <c r="G7" s="1">
        <v>9</v>
      </c>
      <c r="H7" s="1"/>
      <c r="I7" s="1"/>
      <c r="J7" s="1">
        <v>3</v>
      </c>
      <c r="K7" s="1"/>
      <c r="L7" s="1"/>
      <c r="M7" s="1"/>
      <c r="N7" s="1">
        <f t="shared" si="0"/>
        <v>27</v>
      </c>
      <c r="O7" s="21">
        <f t="shared" si="1"/>
        <v>0.42105263157894735</v>
      </c>
    </row>
    <row r="8" spans="2:15" x14ac:dyDescent="0.25">
      <c r="B8" s="12">
        <v>2007</v>
      </c>
      <c r="C8" s="1"/>
      <c r="D8" s="1">
        <v>24</v>
      </c>
      <c r="E8" s="1"/>
      <c r="F8" s="1"/>
      <c r="G8" s="1">
        <v>5</v>
      </c>
      <c r="H8" s="1"/>
      <c r="I8" s="1"/>
      <c r="J8" s="1">
        <v>0</v>
      </c>
      <c r="K8" s="1"/>
      <c r="L8" s="1"/>
      <c r="M8" s="1"/>
      <c r="N8" s="1">
        <f t="shared" si="0"/>
        <v>29</v>
      </c>
      <c r="O8" s="21">
        <f t="shared" si="1"/>
        <v>7.407407407407407E-2</v>
      </c>
    </row>
    <row r="9" spans="2:15" x14ac:dyDescent="0.25">
      <c r="B9" s="12">
        <v>2008</v>
      </c>
      <c r="C9" s="1"/>
      <c r="D9" s="1">
        <v>16</v>
      </c>
      <c r="E9" s="1"/>
      <c r="F9" s="1"/>
      <c r="G9" s="1">
        <v>4</v>
      </c>
      <c r="H9" s="1"/>
      <c r="I9" s="1"/>
      <c r="J9" s="1">
        <v>3</v>
      </c>
      <c r="K9" s="1"/>
      <c r="L9" s="1"/>
      <c r="M9" s="1"/>
      <c r="N9" s="1">
        <f t="shared" si="0"/>
        <v>23</v>
      </c>
      <c r="O9" s="21">
        <f t="shared" si="1"/>
        <v>-0.20689655172413793</v>
      </c>
    </row>
    <row r="10" spans="2:15" x14ac:dyDescent="0.25">
      <c r="B10" s="12">
        <v>2009</v>
      </c>
      <c r="C10" s="1"/>
      <c r="D10" s="1">
        <v>21</v>
      </c>
      <c r="E10" s="1"/>
      <c r="F10" s="1">
        <v>3</v>
      </c>
      <c r="G10" s="1">
        <v>14</v>
      </c>
      <c r="H10" s="1"/>
      <c r="I10" s="1"/>
      <c r="J10" s="1">
        <v>7</v>
      </c>
      <c r="K10" s="1"/>
      <c r="L10" s="1"/>
      <c r="M10" s="1"/>
      <c r="N10" s="1">
        <f t="shared" si="0"/>
        <v>45</v>
      </c>
      <c r="O10" s="21">
        <f t="shared" si="1"/>
        <v>0.95652173913043481</v>
      </c>
    </row>
    <row r="11" spans="2:15" x14ac:dyDescent="0.25">
      <c r="B11" s="12">
        <v>2010</v>
      </c>
      <c r="C11" s="1">
        <v>13</v>
      </c>
      <c r="D11" s="1">
        <v>24</v>
      </c>
      <c r="E11" s="1"/>
      <c r="F11" s="1">
        <v>3</v>
      </c>
      <c r="G11" s="1">
        <v>10</v>
      </c>
      <c r="H11" s="1"/>
      <c r="I11" s="1"/>
      <c r="J11" s="1">
        <v>9</v>
      </c>
      <c r="K11" s="1"/>
      <c r="L11" s="1"/>
      <c r="M11" s="1"/>
      <c r="N11" s="1">
        <f t="shared" si="0"/>
        <v>59</v>
      </c>
      <c r="O11" s="21">
        <f t="shared" si="1"/>
        <v>0.31111111111111112</v>
      </c>
    </row>
    <row r="12" spans="2:15" x14ac:dyDescent="0.25">
      <c r="B12" s="12" t="s">
        <v>36</v>
      </c>
      <c r="C12" s="1">
        <v>7</v>
      </c>
      <c r="D12" s="1">
        <v>8</v>
      </c>
      <c r="E12" s="1"/>
      <c r="F12" s="1">
        <v>4</v>
      </c>
      <c r="G12" s="1">
        <v>5</v>
      </c>
      <c r="H12" s="1">
        <v>3</v>
      </c>
      <c r="I12" s="1"/>
      <c r="J12" s="1">
        <v>10</v>
      </c>
      <c r="K12" s="1"/>
      <c r="L12" s="1"/>
      <c r="M12" s="1"/>
      <c r="N12" s="1">
        <f t="shared" si="0"/>
        <v>37</v>
      </c>
      <c r="O12" s="21">
        <f t="shared" si="1"/>
        <v>-0.3728813559322034</v>
      </c>
    </row>
    <row r="13" spans="2:15" x14ac:dyDescent="0.25">
      <c r="B13" s="12" t="s">
        <v>37</v>
      </c>
      <c r="C13" s="1">
        <v>6</v>
      </c>
      <c r="D13" s="1">
        <v>12</v>
      </c>
      <c r="E13" s="1"/>
      <c r="F13" s="1">
        <v>2</v>
      </c>
      <c r="G13" s="1">
        <v>1</v>
      </c>
      <c r="H13" s="1">
        <v>3</v>
      </c>
      <c r="I13" s="1"/>
      <c r="J13" s="1">
        <v>0</v>
      </c>
      <c r="K13" s="1"/>
      <c r="L13" s="1"/>
      <c r="M13" s="1"/>
      <c r="N13" s="1">
        <f t="shared" si="0"/>
        <v>24</v>
      </c>
      <c r="O13" s="21">
        <f t="shared" si="1"/>
        <v>-0.35135135135135137</v>
      </c>
    </row>
    <row r="14" spans="2:15" x14ac:dyDescent="0.25">
      <c r="B14" s="12" t="s">
        <v>42</v>
      </c>
      <c r="C14" s="1">
        <v>4</v>
      </c>
      <c r="D14" s="1">
        <v>12</v>
      </c>
      <c r="E14" s="1"/>
      <c r="F14" s="1">
        <v>4</v>
      </c>
      <c r="G14" s="1">
        <v>3</v>
      </c>
      <c r="H14" s="1">
        <v>3</v>
      </c>
      <c r="I14" s="1">
        <v>11</v>
      </c>
      <c r="J14" s="1">
        <v>6</v>
      </c>
      <c r="K14" s="1"/>
      <c r="L14" s="1"/>
      <c r="M14" s="1"/>
      <c r="N14" s="1">
        <f t="shared" si="0"/>
        <v>43</v>
      </c>
      <c r="O14" s="21">
        <f t="shared" si="1"/>
        <v>0.79166666666666663</v>
      </c>
    </row>
    <row r="15" spans="2:15" x14ac:dyDescent="0.25">
      <c r="B15" s="12" t="s">
        <v>44</v>
      </c>
      <c r="C15" s="1">
        <v>5</v>
      </c>
      <c r="D15" s="1">
        <v>12</v>
      </c>
      <c r="E15" s="1"/>
      <c r="F15" s="1">
        <v>2</v>
      </c>
      <c r="G15" s="1">
        <v>4</v>
      </c>
      <c r="H15" s="1">
        <v>4</v>
      </c>
      <c r="I15" s="1">
        <v>4</v>
      </c>
      <c r="J15" s="1">
        <v>3</v>
      </c>
      <c r="K15" s="1"/>
      <c r="L15" s="1"/>
      <c r="M15" s="1"/>
      <c r="N15" s="1">
        <f t="shared" si="0"/>
        <v>34</v>
      </c>
      <c r="O15" s="21">
        <f t="shared" si="1"/>
        <v>-0.20930232558139536</v>
      </c>
    </row>
    <row r="16" spans="2:15" x14ac:dyDescent="0.25">
      <c r="B16" s="12" t="s">
        <v>45</v>
      </c>
      <c r="C16" s="1">
        <v>4</v>
      </c>
      <c r="D16" s="1">
        <v>10</v>
      </c>
      <c r="E16" s="1"/>
      <c r="F16" s="1">
        <v>5</v>
      </c>
      <c r="G16" s="1">
        <v>3</v>
      </c>
      <c r="H16" s="1">
        <v>3</v>
      </c>
      <c r="I16" s="1">
        <v>4</v>
      </c>
      <c r="J16" s="1">
        <v>5</v>
      </c>
      <c r="K16" s="1"/>
      <c r="L16" s="1"/>
      <c r="M16" s="1"/>
      <c r="N16" s="1">
        <f t="shared" si="0"/>
        <v>34</v>
      </c>
      <c r="O16" s="21">
        <f t="shared" si="1"/>
        <v>0</v>
      </c>
    </row>
    <row r="17" spans="2:15" x14ac:dyDescent="0.25">
      <c r="B17" s="12" t="s">
        <v>46</v>
      </c>
      <c r="C17" s="1">
        <v>3</v>
      </c>
      <c r="D17" s="1">
        <v>12</v>
      </c>
      <c r="E17" s="1">
        <v>7</v>
      </c>
      <c r="F17" s="1">
        <v>4</v>
      </c>
      <c r="G17" s="1">
        <v>2</v>
      </c>
      <c r="H17" s="1">
        <v>4</v>
      </c>
      <c r="I17" s="1">
        <v>5</v>
      </c>
      <c r="J17" s="1">
        <v>3</v>
      </c>
      <c r="K17" s="1"/>
      <c r="L17" s="1"/>
      <c r="M17" s="1"/>
      <c r="N17" s="1">
        <f t="shared" si="0"/>
        <v>40</v>
      </c>
      <c r="O17" s="21">
        <f t="shared" si="1"/>
        <v>0.17647058823529413</v>
      </c>
    </row>
    <row r="18" spans="2:15" x14ac:dyDescent="0.25">
      <c r="B18" s="12" t="s">
        <v>48</v>
      </c>
      <c r="C18" s="1">
        <v>5</v>
      </c>
      <c r="D18" s="1">
        <v>9</v>
      </c>
      <c r="E18" s="1">
        <v>6</v>
      </c>
      <c r="F18" s="1">
        <v>3</v>
      </c>
      <c r="G18" s="1">
        <v>3</v>
      </c>
      <c r="H18" s="1">
        <v>7</v>
      </c>
      <c r="I18" s="1">
        <v>9</v>
      </c>
      <c r="J18" s="1">
        <v>3</v>
      </c>
      <c r="K18" s="1"/>
      <c r="L18" s="1"/>
      <c r="M18" s="1"/>
      <c r="N18" s="1">
        <f t="shared" si="0"/>
        <v>45</v>
      </c>
      <c r="O18" s="21">
        <f t="shared" si="1"/>
        <v>0.125</v>
      </c>
    </row>
    <row r="19" spans="2:15" x14ac:dyDescent="0.25">
      <c r="B19" s="12" t="s">
        <v>68</v>
      </c>
      <c r="C19" s="33">
        <v>8</v>
      </c>
      <c r="D19" s="33">
        <v>13</v>
      </c>
      <c r="E19" s="33">
        <v>2</v>
      </c>
      <c r="F19" s="33">
        <v>4</v>
      </c>
      <c r="G19" s="33">
        <v>1</v>
      </c>
      <c r="H19" s="33">
        <v>2</v>
      </c>
      <c r="I19" s="33">
        <v>6</v>
      </c>
      <c r="J19" s="33">
        <v>3</v>
      </c>
      <c r="K19" s="33"/>
      <c r="L19" s="33"/>
      <c r="M19" s="33"/>
      <c r="N19" s="1">
        <f t="shared" si="0"/>
        <v>39</v>
      </c>
      <c r="O19" s="21">
        <f t="shared" si="1"/>
        <v>-0.13333333333333333</v>
      </c>
    </row>
    <row r="20" spans="2:15" x14ac:dyDescent="0.25">
      <c r="B20" s="12" t="s">
        <v>69</v>
      </c>
      <c r="C20" s="33">
        <v>8</v>
      </c>
      <c r="D20" s="33">
        <v>15</v>
      </c>
      <c r="E20" s="33">
        <v>3</v>
      </c>
      <c r="F20" s="33">
        <v>4</v>
      </c>
      <c r="G20" s="33">
        <v>5</v>
      </c>
      <c r="H20" s="33">
        <v>7</v>
      </c>
      <c r="I20" s="33">
        <v>8</v>
      </c>
      <c r="J20" s="33">
        <v>4</v>
      </c>
      <c r="K20" s="33"/>
      <c r="L20" s="33"/>
      <c r="M20" s="33"/>
      <c r="N20" s="1">
        <f t="shared" si="0"/>
        <v>54</v>
      </c>
      <c r="O20" s="21">
        <f t="shared" si="1"/>
        <v>0.38461538461538464</v>
      </c>
    </row>
    <row r="21" spans="2:15" x14ac:dyDescent="0.25">
      <c r="B21" s="12" t="s">
        <v>70</v>
      </c>
      <c r="C21" s="33">
        <v>7</v>
      </c>
      <c r="D21" s="33">
        <v>13</v>
      </c>
      <c r="E21" s="33">
        <v>5</v>
      </c>
      <c r="F21" s="33">
        <v>8</v>
      </c>
      <c r="G21" s="33">
        <v>6</v>
      </c>
      <c r="H21" s="33">
        <v>8</v>
      </c>
      <c r="I21" s="33">
        <v>6</v>
      </c>
      <c r="J21" s="33">
        <v>9</v>
      </c>
      <c r="K21" s="33">
        <v>9</v>
      </c>
      <c r="L21" s="33">
        <v>18</v>
      </c>
      <c r="M21" s="33"/>
      <c r="N21" s="1">
        <f t="shared" si="0"/>
        <v>89</v>
      </c>
      <c r="O21" s="21">
        <f t="shared" si="1"/>
        <v>0.64814814814814814</v>
      </c>
    </row>
    <row r="22" spans="2:15" x14ac:dyDescent="0.25">
      <c r="B22" s="12" t="s">
        <v>74</v>
      </c>
      <c r="C22" s="33">
        <v>7</v>
      </c>
      <c r="D22" s="33">
        <v>13</v>
      </c>
      <c r="E22" s="33">
        <v>5</v>
      </c>
      <c r="F22" s="33">
        <v>11</v>
      </c>
      <c r="G22" s="33">
        <v>4</v>
      </c>
      <c r="H22" s="33">
        <v>11</v>
      </c>
      <c r="I22" s="33">
        <v>11</v>
      </c>
      <c r="J22" s="33">
        <v>10</v>
      </c>
      <c r="K22" s="33">
        <v>7</v>
      </c>
      <c r="L22" s="33">
        <v>0</v>
      </c>
      <c r="M22" s="33">
        <v>20</v>
      </c>
      <c r="N22" s="1">
        <f t="shared" si="0"/>
        <v>99</v>
      </c>
      <c r="O22" s="21">
        <f>(N22-N21)/N21</f>
        <v>0.11235955056179775</v>
      </c>
    </row>
  </sheetData>
  <mergeCells count="4">
    <mergeCell ref="B2:N2"/>
    <mergeCell ref="B3:B4"/>
    <mergeCell ref="C3:M3"/>
    <mergeCell ref="N3:N4"/>
  </mergeCells>
  <phoneticPr fontId="7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4"/>
  <sheetViews>
    <sheetView topLeftCell="A25" zoomScale="85" zoomScaleNormal="85" workbookViewId="0"/>
  </sheetViews>
  <sheetFormatPr defaultRowHeight="15" x14ac:dyDescent="0.25"/>
  <cols>
    <col min="2" max="2" width="9.140625" style="18"/>
    <col min="3" max="3" width="23.5703125" customWidth="1"/>
    <col min="4" max="5" width="25.42578125" customWidth="1"/>
    <col min="6" max="7" width="19.5703125" customWidth="1"/>
    <col min="8" max="12" width="19.42578125" customWidth="1"/>
    <col min="13" max="13" width="18.28515625" customWidth="1"/>
    <col min="15" max="15" width="13" customWidth="1"/>
  </cols>
  <sheetData>
    <row r="3" spans="2:15" x14ac:dyDescent="0.25">
      <c r="B3" s="47" t="s">
        <v>76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5" x14ac:dyDescent="0.25">
      <c r="B4" s="48" t="s">
        <v>4</v>
      </c>
      <c r="C4" s="47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 t="s">
        <v>8</v>
      </c>
    </row>
    <row r="5" spans="2:15" ht="60" x14ac:dyDescent="0.25">
      <c r="B5" s="48"/>
      <c r="C5" s="2" t="s">
        <v>3</v>
      </c>
      <c r="D5" s="2" t="s">
        <v>1</v>
      </c>
      <c r="E5" s="2" t="s">
        <v>47</v>
      </c>
      <c r="F5" s="2" t="s">
        <v>20</v>
      </c>
      <c r="G5" s="2" t="s">
        <v>19</v>
      </c>
      <c r="H5" s="2" t="s">
        <v>2</v>
      </c>
      <c r="I5" s="2" t="s">
        <v>43</v>
      </c>
      <c r="J5" s="2" t="s">
        <v>0</v>
      </c>
      <c r="K5" s="2" t="s">
        <v>71</v>
      </c>
      <c r="L5" s="2" t="s">
        <v>72</v>
      </c>
      <c r="M5" s="2" t="s">
        <v>75</v>
      </c>
      <c r="N5" s="47"/>
      <c r="O5" s="20" t="s">
        <v>38</v>
      </c>
    </row>
    <row r="6" spans="2:15" x14ac:dyDescent="0.25">
      <c r="B6" s="13">
        <v>1995</v>
      </c>
      <c r="C6" s="2"/>
      <c r="D6" s="2">
        <v>4</v>
      </c>
      <c r="E6" s="2"/>
      <c r="F6" s="2"/>
      <c r="G6" s="2"/>
      <c r="H6" s="2"/>
      <c r="I6" s="2"/>
      <c r="J6" s="2"/>
      <c r="K6" s="2"/>
      <c r="L6" s="2"/>
      <c r="M6" s="2"/>
      <c r="N6" s="1">
        <f t="shared" ref="N6:N32" si="0">SUM(C6:M6)</f>
        <v>4</v>
      </c>
      <c r="O6" s="21">
        <v>0</v>
      </c>
    </row>
    <row r="7" spans="2:15" x14ac:dyDescent="0.25">
      <c r="B7" s="13">
        <v>1996</v>
      </c>
      <c r="C7" s="2"/>
      <c r="D7" s="2">
        <v>8</v>
      </c>
      <c r="E7" s="2"/>
      <c r="F7" s="2"/>
      <c r="G7" s="2"/>
      <c r="H7" s="2"/>
      <c r="I7" s="2"/>
      <c r="J7" s="2"/>
      <c r="K7" s="2"/>
      <c r="L7" s="2"/>
      <c r="M7" s="2"/>
      <c r="N7" s="1">
        <f t="shared" si="0"/>
        <v>8</v>
      </c>
      <c r="O7" s="21">
        <f t="shared" ref="O7:O22" si="1">(N7-N6)/N6</f>
        <v>1</v>
      </c>
    </row>
    <row r="8" spans="2:15" x14ac:dyDescent="0.25">
      <c r="B8" s="12">
        <v>1997</v>
      </c>
      <c r="C8" s="1"/>
      <c r="D8" s="1">
        <v>12</v>
      </c>
      <c r="E8" s="1"/>
      <c r="F8" s="1"/>
      <c r="G8" s="1">
        <v>19</v>
      </c>
      <c r="H8" s="1"/>
      <c r="I8" s="1"/>
      <c r="J8" s="1"/>
      <c r="K8" s="1"/>
      <c r="L8" s="1"/>
      <c r="M8" s="1"/>
      <c r="N8" s="1">
        <f t="shared" si="0"/>
        <v>31</v>
      </c>
      <c r="O8" s="21">
        <f t="shared" si="1"/>
        <v>2.875</v>
      </c>
    </row>
    <row r="9" spans="2:15" x14ac:dyDescent="0.25">
      <c r="B9" s="12">
        <v>1998</v>
      </c>
      <c r="C9" s="1"/>
      <c r="D9" s="1">
        <v>15</v>
      </c>
      <c r="E9" s="1"/>
      <c r="F9" s="1"/>
      <c r="G9" s="1">
        <v>23</v>
      </c>
      <c r="H9" s="1"/>
      <c r="I9" s="1"/>
      <c r="J9" s="1"/>
      <c r="K9" s="1"/>
      <c r="L9" s="1"/>
      <c r="M9" s="1"/>
      <c r="N9" s="1">
        <f t="shared" si="0"/>
        <v>38</v>
      </c>
      <c r="O9" s="21">
        <f t="shared" si="1"/>
        <v>0.22580645161290322</v>
      </c>
    </row>
    <row r="10" spans="2:15" x14ac:dyDescent="0.25">
      <c r="B10" s="12">
        <v>1999</v>
      </c>
      <c r="C10" s="1"/>
      <c r="D10" s="1">
        <v>32</v>
      </c>
      <c r="E10" s="1"/>
      <c r="F10" s="1"/>
      <c r="G10" s="1">
        <v>28</v>
      </c>
      <c r="H10" s="1"/>
      <c r="I10" s="1"/>
      <c r="J10" s="1"/>
      <c r="K10" s="1"/>
      <c r="L10" s="1"/>
      <c r="M10" s="1"/>
      <c r="N10" s="1">
        <f t="shared" si="0"/>
        <v>60</v>
      </c>
      <c r="O10" s="21">
        <f t="shared" si="1"/>
        <v>0.57894736842105265</v>
      </c>
    </row>
    <row r="11" spans="2:15" x14ac:dyDescent="0.25">
      <c r="B11" s="12">
        <v>2000</v>
      </c>
      <c r="C11" s="1"/>
      <c r="D11" s="1">
        <v>37</v>
      </c>
      <c r="E11" s="1"/>
      <c r="F11" s="1"/>
      <c r="G11" s="1">
        <v>32</v>
      </c>
      <c r="H11" s="1"/>
      <c r="I11" s="1"/>
      <c r="J11" s="1"/>
      <c r="K11" s="1"/>
      <c r="L11" s="1"/>
      <c r="M11" s="1"/>
      <c r="N11" s="1">
        <f t="shared" si="0"/>
        <v>69</v>
      </c>
      <c r="O11" s="21">
        <f t="shared" si="1"/>
        <v>0.15</v>
      </c>
    </row>
    <row r="12" spans="2:15" x14ac:dyDescent="0.25">
      <c r="B12" s="12">
        <v>2001</v>
      </c>
      <c r="C12" s="1"/>
      <c r="D12" s="1">
        <v>30</v>
      </c>
      <c r="E12" s="1"/>
      <c r="F12" s="1"/>
      <c r="G12" s="1">
        <v>22</v>
      </c>
      <c r="H12" s="1"/>
      <c r="I12" s="1"/>
      <c r="J12" s="1"/>
      <c r="K12" s="1"/>
      <c r="L12" s="1"/>
      <c r="M12" s="1"/>
      <c r="N12" s="1">
        <f t="shared" si="0"/>
        <v>52</v>
      </c>
      <c r="O12" s="21">
        <f t="shared" si="1"/>
        <v>-0.24637681159420291</v>
      </c>
    </row>
    <row r="13" spans="2:15" x14ac:dyDescent="0.25">
      <c r="B13" s="12">
        <v>2002</v>
      </c>
      <c r="C13" s="1"/>
      <c r="D13" s="1">
        <v>43</v>
      </c>
      <c r="E13" s="1"/>
      <c r="F13" s="1"/>
      <c r="G13" s="1">
        <v>26</v>
      </c>
      <c r="H13" s="1"/>
      <c r="I13" s="1"/>
      <c r="J13" s="1"/>
      <c r="K13" s="1"/>
      <c r="L13" s="1"/>
      <c r="M13" s="1"/>
      <c r="N13" s="1">
        <f t="shared" si="0"/>
        <v>69</v>
      </c>
      <c r="O13" s="21">
        <f t="shared" si="1"/>
        <v>0.32692307692307693</v>
      </c>
    </row>
    <row r="14" spans="2:15" x14ac:dyDescent="0.25">
      <c r="B14" s="12">
        <v>2003</v>
      </c>
      <c r="C14" s="1"/>
      <c r="D14" s="1">
        <v>58</v>
      </c>
      <c r="E14" s="1"/>
      <c r="F14" s="1"/>
      <c r="G14" s="1">
        <v>17</v>
      </c>
      <c r="H14" s="1"/>
      <c r="I14" s="1"/>
      <c r="J14" s="1"/>
      <c r="K14" s="1"/>
      <c r="L14" s="1"/>
      <c r="M14" s="1"/>
      <c r="N14" s="1">
        <f t="shared" si="0"/>
        <v>75</v>
      </c>
      <c r="O14" s="21">
        <f t="shared" si="1"/>
        <v>8.6956521739130432E-2</v>
      </c>
    </row>
    <row r="15" spans="2:15" x14ac:dyDescent="0.25">
      <c r="B15" s="12">
        <v>2004</v>
      </c>
      <c r="C15" s="1"/>
      <c r="D15" s="1">
        <v>55</v>
      </c>
      <c r="E15" s="1"/>
      <c r="F15" s="1"/>
      <c r="G15" s="1">
        <v>14</v>
      </c>
      <c r="H15" s="1"/>
      <c r="I15" s="1"/>
      <c r="J15" s="1"/>
      <c r="K15" s="1"/>
      <c r="L15" s="1"/>
      <c r="M15" s="1"/>
      <c r="N15" s="1">
        <f t="shared" si="0"/>
        <v>69</v>
      </c>
      <c r="O15" s="21">
        <f t="shared" si="1"/>
        <v>-0.08</v>
      </c>
    </row>
    <row r="16" spans="2:15" x14ac:dyDescent="0.25">
      <c r="B16" s="12">
        <v>2005</v>
      </c>
      <c r="C16" s="1"/>
      <c r="D16" s="1">
        <v>55</v>
      </c>
      <c r="E16" s="1"/>
      <c r="F16" s="1"/>
      <c r="G16" s="1">
        <v>12</v>
      </c>
      <c r="H16" s="1"/>
      <c r="I16" s="1"/>
      <c r="J16" s="1"/>
      <c r="K16" s="1"/>
      <c r="L16" s="1"/>
      <c r="M16" s="1"/>
      <c r="N16" s="1">
        <f t="shared" si="0"/>
        <v>67</v>
      </c>
      <c r="O16" s="21">
        <f t="shared" si="1"/>
        <v>-2.8985507246376812E-2</v>
      </c>
    </row>
    <row r="17" spans="2:15" x14ac:dyDescent="0.25">
      <c r="B17" s="12">
        <v>2006</v>
      </c>
      <c r="C17" s="1"/>
      <c r="D17" s="1">
        <v>53</v>
      </c>
      <c r="E17" s="1"/>
      <c r="F17" s="1"/>
      <c r="G17" s="1">
        <f>9+4</f>
        <v>13</v>
      </c>
      <c r="H17" s="1"/>
      <c r="I17" s="1"/>
      <c r="J17" s="1">
        <v>3</v>
      </c>
      <c r="K17" s="1"/>
      <c r="L17" s="1"/>
      <c r="M17" s="1"/>
      <c r="N17" s="1">
        <f t="shared" si="0"/>
        <v>69</v>
      </c>
      <c r="O17" s="21">
        <f t="shared" si="1"/>
        <v>2.9850746268656716E-2</v>
      </c>
    </row>
    <row r="18" spans="2:15" x14ac:dyDescent="0.25">
      <c r="B18" s="12">
        <v>2007</v>
      </c>
      <c r="C18" s="1"/>
      <c r="D18" s="1">
        <v>46</v>
      </c>
      <c r="E18" s="1"/>
      <c r="F18" s="1"/>
      <c r="G18" s="1">
        <f>18+1</f>
        <v>19</v>
      </c>
      <c r="H18" s="1"/>
      <c r="I18" s="1"/>
      <c r="J18" s="1">
        <v>6</v>
      </c>
      <c r="K18" s="1"/>
      <c r="L18" s="1"/>
      <c r="M18" s="1"/>
      <c r="N18" s="1">
        <f t="shared" si="0"/>
        <v>71</v>
      </c>
      <c r="O18" s="21">
        <f t="shared" si="1"/>
        <v>2.8985507246376812E-2</v>
      </c>
    </row>
    <row r="19" spans="2:15" x14ac:dyDescent="0.25">
      <c r="B19" s="12">
        <v>2008</v>
      </c>
      <c r="C19" s="1"/>
      <c r="D19" s="1">
        <v>44</v>
      </c>
      <c r="E19" s="1"/>
      <c r="F19" s="1"/>
      <c r="G19" s="1">
        <v>15</v>
      </c>
      <c r="H19" s="1"/>
      <c r="I19" s="1"/>
      <c r="J19" s="1">
        <v>9</v>
      </c>
      <c r="K19" s="1"/>
      <c r="L19" s="1"/>
      <c r="M19" s="1"/>
      <c r="N19" s="1">
        <f t="shared" si="0"/>
        <v>68</v>
      </c>
      <c r="O19" s="21">
        <f t="shared" si="1"/>
        <v>-4.2253521126760563E-2</v>
      </c>
    </row>
    <row r="20" spans="2:15" x14ac:dyDescent="0.25">
      <c r="B20" s="12">
        <v>2009</v>
      </c>
      <c r="C20" s="1"/>
      <c r="D20" s="1">
        <v>53</v>
      </c>
      <c r="E20" s="1"/>
      <c r="F20" s="1">
        <v>3</v>
      </c>
      <c r="G20" s="1">
        <v>20</v>
      </c>
      <c r="H20" s="1"/>
      <c r="I20" s="1"/>
      <c r="J20" s="1">
        <v>10</v>
      </c>
      <c r="K20" s="1"/>
      <c r="L20" s="1"/>
      <c r="M20" s="1"/>
      <c r="N20" s="1">
        <f t="shared" si="0"/>
        <v>86</v>
      </c>
      <c r="O20" s="21">
        <f t="shared" si="1"/>
        <v>0.26470588235294118</v>
      </c>
    </row>
    <row r="21" spans="2:15" x14ac:dyDescent="0.25">
      <c r="B21" s="12">
        <v>2010</v>
      </c>
      <c r="C21" s="1">
        <v>13</v>
      </c>
      <c r="D21" s="1">
        <v>53</v>
      </c>
      <c r="E21" s="1"/>
      <c r="F21" s="1">
        <v>5</v>
      </c>
      <c r="G21" s="1">
        <v>21</v>
      </c>
      <c r="H21" s="1"/>
      <c r="I21" s="1"/>
      <c r="J21" s="1">
        <v>15</v>
      </c>
      <c r="K21" s="1"/>
      <c r="L21" s="1"/>
      <c r="M21" s="1"/>
      <c r="N21" s="1">
        <f t="shared" si="0"/>
        <v>107</v>
      </c>
      <c r="O21" s="21">
        <f t="shared" si="1"/>
        <v>0.2441860465116279</v>
      </c>
    </row>
    <row r="22" spans="2:15" x14ac:dyDescent="0.25">
      <c r="B22" s="12" t="s">
        <v>36</v>
      </c>
      <c r="C22" s="1">
        <v>19</v>
      </c>
      <c r="D22" s="1">
        <v>50</v>
      </c>
      <c r="E22" s="1"/>
      <c r="F22" s="1">
        <v>9</v>
      </c>
      <c r="G22" s="1">
        <v>22</v>
      </c>
      <c r="H22" s="1">
        <v>3</v>
      </c>
      <c r="I22" s="1"/>
      <c r="J22" s="1">
        <v>20</v>
      </c>
      <c r="K22" s="1"/>
      <c r="L22" s="1"/>
      <c r="M22" s="1"/>
      <c r="N22" s="1">
        <f t="shared" si="0"/>
        <v>123</v>
      </c>
      <c r="O22" s="21">
        <f t="shared" si="1"/>
        <v>0.14953271028037382</v>
      </c>
    </row>
    <row r="23" spans="2:15" x14ac:dyDescent="0.25">
      <c r="B23" s="12" t="s">
        <v>37</v>
      </c>
      <c r="C23" s="1">
        <v>25</v>
      </c>
      <c r="D23" s="1">
        <v>50</v>
      </c>
      <c r="E23" s="1"/>
      <c r="F23" s="1">
        <v>9</v>
      </c>
      <c r="G23" s="1">
        <v>19</v>
      </c>
      <c r="H23" s="1">
        <v>6</v>
      </c>
      <c r="I23" s="1"/>
      <c r="J23" s="1">
        <v>17</v>
      </c>
      <c r="K23" s="1"/>
      <c r="L23" s="1"/>
      <c r="M23" s="1"/>
      <c r="N23" s="1">
        <f t="shared" si="0"/>
        <v>126</v>
      </c>
      <c r="O23" s="21">
        <f t="shared" ref="O23:O31" si="2">(N23-N22)/N22</f>
        <v>2.4390243902439025E-2</v>
      </c>
    </row>
    <row r="24" spans="2:15" x14ac:dyDescent="0.25">
      <c r="B24" s="12" t="s">
        <v>42</v>
      </c>
      <c r="C24" s="1">
        <v>27</v>
      </c>
      <c r="D24" s="1">
        <v>48</v>
      </c>
      <c r="E24" s="1"/>
      <c r="F24" s="1">
        <v>11</v>
      </c>
      <c r="G24" s="1">
        <v>15</v>
      </c>
      <c r="H24" s="1">
        <v>8</v>
      </c>
      <c r="I24" s="1">
        <v>11</v>
      </c>
      <c r="J24" s="1">
        <v>17</v>
      </c>
      <c r="K24" s="1"/>
      <c r="L24" s="1"/>
      <c r="M24" s="1"/>
      <c r="N24" s="1">
        <f t="shared" si="0"/>
        <v>137</v>
      </c>
      <c r="O24" s="21">
        <f t="shared" si="2"/>
        <v>8.7301587301587297E-2</v>
      </c>
    </row>
    <row r="25" spans="2:15" x14ac:dyDescent="0.25">
      <c r="B25" s="12" t="s">
        <v>44</v>
      </c>
      <c r="C25" s="1">
        <v>31</v>
      </c>
      <c r="D25" s="1">
        <v>50</v>
      </c>
      <c r="E25" s="1"/>
      <c r="F25" s="1">
        <v>13</v>
      </c>
      <c r="G25" s="1">
        <v>18</v>
      </c>
      <c r="H25" s="1">
        <v>11</v>
      </c>
      <c r="I25" s="1">
        <v>14</v>
      </c>
      <c r="J25" s="1">
        <v>16</v>
      </c>
      <c r="K25" s="1"/>
      <c r="L25" s="1"/>
      <c r="M25" s="1"/>
      <c r="N25" s="1">
        <f t="shared" si="0"/>
        <v>153</v>
      </c>
      <c r="O25" s="21">
        <f t="shared" si="2"/>
        <v>0.11678832116788321</v>
      </c>
    </row>
    <row r="26" spans="2:15" x14ac:dyDescent="0.25">
      <c r="B26" s="12" t="s">
        <v>45</v>
      </c>
      <c r="C26" s="1">
        <v>35</v>
      </c>
      <c r="D26" s="1">
        <v>44</v>
      </c>
      <c r="E26" s="1">
        <v>0</v>
      </c>
      <c r="F26" s="1">
        <v>14</v>
      </c>
      <c r="G26" s="1">
        <v>14</v>
      </c>
      <c r="H26" s="1">
        <v>13</v>
      </c>
      <c r="I26" s="1">
        <v>17</v>
      </c>
      <c r="J26" s="1">
        <v>14</v>
      </c>
      <c r="K26" s="1"/>
      <c r="L26" s="1"/>
      <c r="M26" s="1"/>
      <c r="N26" s="1">
        <f t="shared" si="0"/>
        <v>151</v>
      </c>
      <c r="O26" s="21">
        <f t="shared" si="2"/>
        <v>-1.3071895424836602E-2</v>
      </c>
    </row>
    <row r="27" spans="2:15" x14ac:dyDescent="0.25">
      <c r="B27" s="12" t="s">
        <v>46</v>
      </c>
      <c r="C27" s="1">
        <v>38</v>
      </c>
      <c r="D27" s="1">
        <v>52</v>
      </c>
      <c r="E27" s="1">
        <v>7</v>
      </c>
      <c r="F27" s="1">
        <v>14</v>
      </c>
      <c r="G27" s="1">
        <v>13</v>
      </c>
      <c r="H27" s="1">
        <v>14</v>
      </c>
      <c r="I27" s="1">
        <v>21</v>
      </c>
      <c r="J27" s="1">
        <v>14</v>
      </c>
      <c r="K27" s="1"/>
      <c r="L27" s="1"/>
      <c r="M27" s="1"/>
      <c r="N27" s="1">
        <f t="shared" si="0"/>
        <v>173</v>
      </c>
      <c r="O27" s="21">
        <f t="shared" si="2"/>
        <v>0.14569536423841059</v>
      </c>
    </row>
    <row r="28" spans="2:15" x14ac:dyDescent="0.25">
      <c r="B28" s="12" t="s">
        <v>48</v>
      </c>
      <c r="C28" s="1">
        <v>41</v>
      </c>
      <c r="D28" s="1">
        <v>47</v>
      </c>
      <c r="E28" s="1">
        <v>12</v>
      </c>
      <c r="F28" s="1">
        <v>13</v>
      </c>
      <c r="G28" s="1">
        <v>15</v>
      </c>
      <c r="H28" s="1">
        <v>19</v>
      </c>
      <c r="I28" s="1">
        <v>26</v>
      </c>
      <c r="J28" s="1">
        <v>16</v>
      </c>
      <c r="K28" s="1"/>
      <c r="L28" s="1"/>
      <c r="M28" s="1"/>
      <c r="N28" s="1">
        <f t="shared" si="0"/>
        <v>189</v>
      </c>
      <c r="O28" s="21">
        <f t="shared" si="2"/>
        <v>9.2485549132947972E-2</v>
      </c>
    </row>
    <row r="29" spans="2:15" x14ac:dyDescent="0.25">
      <c r="B29" s="12" t="s">
        <v>68</v>
      </c>
      <c r="C29" s="33">
        <v>45</v>
      </c>
      <c r="D29" s="33">
        <v>53</v>
      </c>
      <c r="E29" s="33">
        <v>13</v>
      </c>
      <c r="F29" s="33">
        <v>16</v>
      </c>
      <c r="G29" s="33">
        <v>16</v>
      </c>
      <c r="H29" s="33">
        <v>19</v>
      </c>
      <c r="I29" s="33">
        <v>28</v>
      </c>
      <c r="J29" s="33">
        <v>15</v>
      </c>
      <c r="K29" s="33"/>
      <c r="L29" s="33"/>
      <c r="M29" s="33"/>
      <c r="N29" s="1">
        <f t="shared" si="0"/>
        <v>205</v>
      </c>
      <c r="O29" s="21">
        <f t="shared" si="2"/>
        <v>8.4656084656084651E-2</v>
      </c>
    </row>
    <row r="30" spans="2:15" x14ac:dyDescent="0.25">
      <c r="B30" s="12" t="s">
        <v>69</v>
      </c>
      <c r="C30" s="33">
        <v>49</v>
      </c>
      <c r="D30" s="33">
        <v>48</v>
      </c>
      <c r="E30" s="33">
        <v>16</v>
      </c>
      <c r="F30" s="33">
        <v>16</v>
      </c>
      <c r="G30" s="33">
        <v>13</v>
      </c>
      <c r="H30" s="33">
        <v>20</v>
      </c>
      <c r="I30" s="33">
        <v>31</v>
      </c>
      <c r="J30" s="33">
        <v>12</v>
      </c>
      <c r="K30" s="33"/>
      <c r="L30" s="33"/>
      <c r="M30" s="33"/>
      <c r="N30" s="1">
        <f t="shared" si="0"/>
        <v>205</v>
      </c>
      <c r="O30" s="21">
        <f t="shared" si="2"/>
        <v>0</v>
      </c>
    </row>
    <row r="31" spans="2:15" x14ac:dyDescent="0.25">
      <c r="B31" s="12" t="s">
        <v>70</v>
      </c>
      <c r="C31" s="33">
        <v>51</v>
      </c>
      <c r="D31" s="33">
        <v>55</v>
      </c>
      <c r="E31" s="33">
        <v>21</v>
      </c>
      <c r="F31" s="33">
        <v>22</v>
      </c>
      <c r="G31" s="33">
        <v>17</v>
      </c>
      <c r="H31" s="33">
        <v>24</v>
      </c>
      <c r="I31" s="33">
        <v>35</v>
      </c>
      <c r="J31" s="33">
        <v>20</v>
      </c>
      <c r="K31" s="33">
        <v>9</v>
      </c>
      <c r="L31" s="33">
        <v>18</v>
      </c>
      <c r="M31" s="33"/>
      <c r="N31" s="1">
        <f t="shared" si="0"/>
        <v>272</v>
      </c>
      <c r="O31" s="21">
        <f t="shared" si="2"/>
        <v>0.32682926829268294</v>
      </c>
    </row>
    <row r="32" spans="2:15" x14ac:dyDescent="0.25">
      <c r="B32" s="12" t="s">
        <v>74</v>
      </c>
      <c r="C32" s="33">
        <v>50</v>
      </c>
      <c r="D32" s="33">
        <v>58</v>
      </c>
      <c r="E32" s="33">
        <v>26</v>
      </c>
      <c r="F32" s="33">
        <v>26</v>
      </c>
      <c r="G32" s="33">
        <v>18</v>
      </c>
      <c r="H32" s="33">
        <v>29</v>
      </c>
      <c r="I32" s="33">
        <v>34</v>
      </c>
      <c r="J32" s="33">
        <v>26</v>
      </c>
      <c r="K32" s="33">
        <v>16</v>
      </c>
      <c r="L32" s="33">
        <v>18</v>
      </c>
      <c r="M32" s="33">
        <v>20</v>
      </c>
      <c r="N32" s="1">
        <f t="shared" si="0"/>
        <v>321</v>
      </c>
      <c r="O32" s="21">
        <f>(N32-N31)/N31</f>
        <v>0.18014705882352941</v>
      </c>
    </row>
    <row r="34" spans="3:3" x14ac:dyDescent="0.25">
      <c r="C34" s="14"/>
    </row>
  </sheetData>
  <mergeCells count="4">
    <mergeCell ref="C4:M4"/>
    <mergeCell ref="B4:B5"/>
    <mergeCell ref="B3:N3"/>
    <mergeCell ref="N4:N5"/>
  </mergeCells>
  <phoneticPr fontId="7" type="noConversion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6"/>
  <sheetViews>
    <sheetView topLeftCell="B4" workbookViewId="0">
      <selection activeCell="C26" sqref="B25:C26"/>
    </sheetView>
  </sheetViews>
  <sheetFormatPr defaultRowHeight="15" x14ac:dyDescent="0.25"/>
  <cols>
    <col min="3" max="3" width="17.5703125" bestFit="1" customWidth="1"/>
  </cols>
  <sheetData>
    <row r="4" spans="2:3" x14ac:dyDescent="0.25">
      <c r="B4" s="12" t="s">
        <v>6</v>
      </c>
      <c r="C4" s="12" t="s">
        <v>7</v>
      </c>
    </row>
    <row r="5" spans="2:3" x14ac:dyDescent="0.25">
      <c r="B5" s="12">
        <v>1995</v>
      </c>
      <c r="C5" s="17">
        <v>1</v>
      </c>
    </row>
    <row r="6" spans="2:3" x14ac:dyDescent="0.25">
      <c r="B6" s="12">
        <v>1996</v>
      </c>
      <c r="C6" s="17">
        <v>1</v>
      </c>
    </row>
    <row r="7" spans="2:3" x14ac:dyDescent="0.25">
      <c r="B7" s="12">
        <v>1997</v>
      </c>
      <c r="C7" s="17">
        <v>2</v>
      </c>
    </row>
    <row r="8" spans="2:3" x14ac:dyDescent="0.25">
      <c r="B8" s="12">
        <v>1998</v>
      </c>
      <c r="C8" s="17">
        <v>2</v>
      </c>
    </row>
    <row r="9" spans="2:3" x14ac:dyDescent="0.25">
      <c r="B9" s="12">
        <v>1999</v>
      </c>
      <c r="C9" s="17">
        <v>2</v>
      </c>
    </row>
    <row r="10" spans="2:3" x14ac:dyDescent="0.25">
      <c r="B10" s="12">
        <v>2000</v>
      </c>
      <c r="C10" s="17">
        <v>2</v>
      </c>
    </row>
    <row r="11" spans="2:3" x14ac:dyDescent="0.25">
      <c r="B11" s="12">
        <v>2001</v>
      </c>
      <c r="C11" s="17">
        <v>2</v>
      </c>
    </row>
    <row r="12" spans="2:3" x14ac:dyDescent="0.25">
      <c r="B12" s="12">
        <v>2002</v>
      </c>
      <c r="C12" s="17">
        <v>2</v>
      </c>
    </row>
    <row r="13" spans="2:3" x14ac:dyDescent="0.25">
      <c r="B13" s="12">
        <v>2003</v>
      </c>
      <c r="C13" s="17">
        <v>2</v>
      </c>
    </row>
    <row r="14" spans="2:3" x14ac:dyDescent="0.25">
      <c r="B14" s="12">
        <v>2004</v>
      </c>
      <c r="C14" s="17">
        <v>2</v>
      </c>
    </row>
    <row r="15" spans="2:3" x14ac:dyDescent="0.25">
      <c r="B15" s="12">
        <v>2005</v>
      </c>
      <c r="C15" s="17">
        <v>2</v>
      </c>
    </row>
    <row r="16" spans="2:3" x14ac:dyDescent="0.25">
      <c r="B16" s="12">
        <v>2006</v>
      </c>
      <c r="C16" s="17">
        <v>3</v>
      </c>
    </row>
    <row r="17" spans="2:10" x14ac:dyDescent="0.25">
      <c r="B17" s="12">
        <v>2007</v>
      </c>
      <c r="C17" s="17">
        <v>3</v>
      </c>
    </row>
    <row r="18" spans="2:10" x14ac:dyDescent="0.25">
      <c r="B18" s="12">
        <v>2008</v>
      </c>
      <c r="C18" s="17">
        <v>3</v>
      </c>
    </row>
    <row r="19" spans="2:10" x14ac:dyDescent="0.25">
      <c r="B19" s="12">
        <v>2009</v>
      </c>
      <c r="C19" s="17">
        <v>4</v>
      </c>
    </row>
    <row r="20" spans="2:10" x14ac:dyDescent="0.25">
      <c r="B20" s="12">
        <v>2010</v>
      </c>
      <c r="C20" s="17">
        <v>5</v>
      </c>
    </row>
    <row r="21" spans="2:10" x14ac:dyDescent="0.25">
      <c r="B21" s="12">
        <v>2011</v>
      </c>
      <c r="C21" s="17">
        <v>6</v>
      </c>
    </row>
    <row r="22" spans="2:10" x14ac:dyDescent="0.25">
      <c r="B22" s="12">
        <v>2012</v>
      </c>
      <c r="C22" s="17">
        <v>7</v>
      </c>
    </row>
    <row r="23" spans="2:10" x14ac:dyDescent="0.25">
      <c r="B23" s="12">
        <v>2013</v>
      </c>
      <c r="C23" s="24">
        <v>8</v>
      </c>
    </row>
    <row r="24" spans="2:10" x14ac:dyDescent="0.25">
      <c r="B24" s="23">
        <v>2014</v>
      </c>
      <c r="C24" s="24">
        <v>8</v>
      </c>
      <c r="J24" t="s">
        <v>41</v>
      </c>
    </row>
    <row r="25" spans="2:10" x14ac:dyDescent="0.25">
      <c r="B25" s="23">
        <v>2015</v>
      </c>
      <c r="C25" s="34">
        <v>10</v>
      </c>
    </row>
    <row r="26" spans="2:10" x14ac:dyDescent="0.25">
      <c r="B26" s="23">
        <v>2016</v>
      </c>
      <c r="C26" s="34">
        <v>11</v>
      </c>
    </row>
  </sheetData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6"/>
  <sheetViews>
    <sheetView zoomScale="85" workbookViewId="0">
      <selection activeCell="K9" sqref="K9"/>
    </sheetView>
  </sheetViews>
  <sheetFormatPr defaultRowHeight="15" x14ac:dyDescent="0.25"/>
  <cols>
    <col min="3" max="3" width="23.5703125" customWidth="1"/>
    <col min="4" max="4" width="25.42578125" customWidth="1"/>
    <col min="5" max="6" width="19.5703125" customWidth="1"/>
    <col min="7" max="8" width="19.42578125" customWidth="1"/>
    <col min="9" max="9" width="18.28515625" customWidth="1"/>
  </cols>
  <sheetData>
    <row r="3" spans="2:12" x14ac:dyDescent="0.25">
      <c r="B3" s="47" t="s">
        <v>18</v>
      </c>
      <c r="C3" s="47"/>
      <c r="D3" s="47"/>
      <c r="E3" s="47"/>
      <c r="F3" s="47"/>
      <c r="G3" s="47"/>
      <c r="H3" s="47"/>
      <c r="I3" s="47"/>
      <c r="J3" s="47"/>
    </row>
    <row r="4" spans="2:12" x14ac:dyDescent="0.25">
      <c r="B4" s="48" t="s">
        <v>4</v>
      </c>
      <c r="C4" s="47" t="s">
        <v>5</v>
      </c>
      <c r="D4" s="47"/>
      <c r="E4" s="47"/>
      <c r="F4" s="47"/>
      <c r="G4" s="47"/>
      <c r="H4" s="47"/>
      <c r="I4" s="47"/>
      <c r="J4" s="47" t="s">
        <v>8</v>
      </c>
    </row>
    <row r="5" spans="2:12" ht="45" x14ac:dyDescent="0.25">
      <c r="B5" s="48"/>
      <c r="C5" s="2" t="s">
        <v>3</v>
      </c>
      <c r="D5" s="2" t="s">
        <v>1</v>
      </c>
      <c r="E5" s="2" t="s">
        <v>20</v>
      </c>
      <c r="F5" s="2" t="s">
        <v>19</v>
      </c>
      <c r="G5" s="2" t="s">
        <v>2</v>
      </c>
      <c r="H5" s="2" t="s">
        <v>43</v>
      </c>
      <c r="I5" s="2" t="s">
        <v>0</v>
      </c>
      <c r="J5" s="47"/>
    </row>
    <row r="6" spans="2:12" x14ac:dyDescent="0.25">
      <c r="B6" s="1">
        <v>1995</v>
      </c>
      <c r="C6" s="2"/>
      <c r="D6" s="2"/>
      <c r="E6" s="2"/>
      <c r="F6" s="2"/>
      <c r="G6" s="2"/>
      <c r="H6" s="2"/>
      <c r="I6" s="2"/>
      <c r="J6" s="12"/>
    </row>
    <row r="7" spans="2:12" x14ac:dyDescent="0.25">
      <c r="B7" s="1">
        <v>1996</v>
      </c>
      <c r="C7" s="2"/>
      <c r="D7" s="2"/>
      <c r="E7" s="2"/>
      <c r="F7" s="2"/>
      <c r="G7" s="2"/>
      <c r="H7" s="2"/>
      <c r="I7" s="2"/>
      <c r="J7" s="12"/>
    </row>
    <row r="8" spans="2:12" x14ac:dyDescent="0.25">
      <c r="B8" s="1">
        <v>1997</v>
      </c>
      <c r="C8" s="1"/>
      <c r="D8" s="1">
        <v>3</v>
      </c>
      <c r="E8" s="1"/>
      <c r="F8" s="1"/>
      <c r="G8" s="1"/>
      <c r="H8" s="1"/>
      <c r="I8" s="1"/>
      <c r="J8" s="1">
        <f>SUM(C8:I8)</f>
        <v>3</v>
      </c>
    </row>
    <row r="9" spans="2:12" x14ac:dyDescent="0.25">
      <c r="B9" s="1">
        <v>1998</v>
      </c>
      <c r="C9" s="1"/>
      <c r="D9" s="1">
        <v>2</v>
      </c>
      <c r="E9" s="1"/>
      <c r="F9" s="1"/>
      <c r="G9" s="1"/>
      <c r="H9" s="1"/>
      <c r="I9" s="1"/>
      <c r="J9" s="1">
        <f t="shared" ref="J9:J26" si="0">SUM(C9:I9)</f>
        <v>2</v>
      </c>
    </row>
    <row r="10" spans="2:12" x14ac:dyDescent="0.25">
      <c r="B10" s="1">
        <v>1999</v>
      </c>
      <c r="C10" s="1"/>
      <c r="D10" s="1">
        <v>0</v>
      </c>
      <c r="E10" s="1"/>
      <c r="F10" s="1"/>
      <c r="G10" s="1"/>
      <c r="H10" s="1"/>
      <c r="I10" s="1"/>
      <c r="J10" s="1">
        <f t="shared" si="0"/>
        <v>0</v>
      </c>
    </row>
    <row r="11" spans="2:12" x14ac:dyDescent="0.25">
      <c r="B11" s="1">
        <v>2000</v>
      </c>
      <c r="C11" s="1"/>
      <c r="D11" s="1">
        <v>5</v>
      </c>
      <c r="E11" s="1"/>
      <c r="F11" s="1">
        <v>3</v>
      </c>
      <c r="G11" s="1"/>
      <c r="H11" s="1"/>
      <c r="I11" s="1"/>
      <c r="J11" s="1">
        <f t="shared" si="0"/>
        <v>8</v>
      </c>
    </row>
    <row r="12" spans="2:12" x14ac:dyDescent="0.25">
      <c r="B12" s="1">
        <v>2001</v>
      </c>
      <c r="C12" s="1"/>
      <c r="D12" s="1">
        <v>4</v>
      </c>
      <c r="E12" s="1"/>
      <c r="F12" s="1">
        <v>5</v>
      </c>
      <c r="G12" s="1"/>
      <c r="H12" s="1"/>
      <c r="I12" s="1"/>
      <c r="J12" s="1">
        <f t="shared" si="0"/>
        <v>9</v>
      </c>
    </row>
    <row r="13" spans="2:12" x14ac:dyDescent="0.25">
      <c r="B13" s="1">
        <v>2002</v>
      </c>
      <c r="C13" s="1"/>
      <c r="D13" s="1">
        <v>6</v>
      </c>
      <c r="E13" s="1"/>
      <c r="F13" s="1">
        <v>1</v>
      </c>
      <c r="G13" s="1"/>
      <c r="H13" s="1"/>
      <c r="I13" s="1"/>
      <c r="J13" s="1">
        <f t="shared" si="0"/>
        <v>7</v>
      </c>
      <c r="L13" s="14"/>
    </row>
    <row r="14" spans="2:12" x14ac:dyDescent="0.25">
      <c r="B14" s="1">
        <v>2003</v>
      </c>
      <c r="C14" s="1"/>
      <c r="D14" s="1">
        <v>9</v>
      </c>
      <c r="E14" s="1"/>
      <c r="F14" s="1">
        <v>6</v>
      </c>
      <c r="G14" s="1"/>
      <c r="H14" s="1"/>
      <c r="I14" s="1"/>
      <c r="J14" s="1">
        <f t="shared" si="0"/>
        <v>15</v>
      </c>
    </row>
    <row r="15" spans="2:12" x14ac:dyDescent="0.25">
      <c r="B15" s="1">
        <v>2004</v>
      </c>
      <c r="C15" s="1"/>
      <c r="D15" s="1">
        <v>13</v>
      </c>
      <c r="E15" s="1"/>
      <c r="F15" s="1">
        <v>2</v>
      </c>
      <c r="G15" s="1"/>
      <c r="H15" s="1"/>
      <c r="I15" s="1"/>
      <c r="J15" s="1">
        <f t="shared" si="0"/>
        <v>15</v>
      </c>
    </row>
    <row r="16" spans="2:12" x14ac:dyDescent="0.25">
      <c r="B16" s="1">
        <v>2005</v>
      </c>
      <c r="C16" s="1"/>
      <c r="D16" s="1">
        <v>9</v>
      </c>
      <c r="E16" s="1"/>
      <c r="F16" s="1">
        <v>2</v>
      </c>
      <c r="G16" s="1"/>
      <c r="H16" s="1"/>
      <c r="I16" s="1"/>
      <c r="J16" s="1">
        <f t="shared" si="0"/>
        <v>11</v>
      </c>
    </row>
    <row r="17" spans="2:10" x14ac:dyDescent="0.25">
      <c r="B17" s="1">
        <v>2006</v>
      </c>
      <c r="C17" s="1"/>
      <c r="D17" s="1">
        <v>16</v>
      </c>
      <c r="E17" s="1"/>
      <c r="F17" s="1">
        <v>5</v>
      </c>
      <c r="G17" s="1"/>
      <c r="H17" s="1"/>
      <c r="I17" s="1"/>
      <c r="J17" s="1">
        <f t="shared" si="0"/>
        <v>21</v>
      </c>
    </row>
    <row r="18" spans="2:10" x14ac:dyDescent="0.25">
      <c r="B18" s="1">
        <v>2007</v>
      </c>
      <c r="C18" s="1"/>
      <c r="D18" s="1">
        <v>21</v>
      </c>
      <c r="E18" s="1"/>
      <c r="F18" s="1">
        <v>3</v>
      </c>
      <c r="G18" s="1"/>
      <c r="H18" s="1"/>
      <c r="I18" s="1"/>
      <c r="J18" s="1">
        <f t="shared" si="0"/>
        <v>24</v>
      </c>
    </row>
    <row r="19" spans="2:10" x14ac:dyDescent="0.25">
      <c r="B19" s="1">
        <v>2008</v>
      </c>
      <c r="C19" s="1"/>
      <c r="D19" s="1">
        <v>9</v>
      </c>
      <c r="E19" s="1"/>
      <c r="F19" s="1">
        <f>8+1</f>
        <v>9</v>
      </c>
      <c r="G19" s="1"/>
      <c r="H19" s="1"/>
      <c r="I19" s="1">
        <v>2</v>
      </c>
      <c r="J19" s="1">
        <f t="shared" si="0"/>
        <v>20</v>
      </c>
    </row>
    <row r="20" spans="2:10" x14ac:dyDescent="0.25">
      <c r="B20" s="1">
        <v>2009</v>
      </c>
      <c r="C20" s="1"/>
      <c r="D20" s="1">
        <v>15</v>
      </c>
      <c r="E20" s="1"/>
      <c r="F20" s="1">
        <v>8</v>
      </c>
      <c r="G20" s="1"/>
      <c r="H20" s="1"/>
      <c r="I20" s="1">
        <v>4</v>
      </c>
      <c r="J20" s="1">
        <f t="shared" si="0"/>
        <v>27</v>
      </c>
    </row>
    <row r="21" spans="2:10" x14ac:dyDescent="0.25">
      <c r="B21" s="1">
        <v>2010</v>
      </c>
      <c r="C21" s="1"/>
      <c r="D21" s="1">
        <v>14</v>
      </c>
      <c r="E21" s="1"/>
      <c r="F21" s="1">
        <v>4</v>
      </c>
      <c r="G21" s="1"/>
      <c r="H21" s="1"/>
      <c r="I21" s="1">
        <v>4</v>
      </c>
      <c r="J21" s="1">
        <f t="shared" si="0"/>
        <v>22</v>
      </c>
    </row>
    <row r="22" spans="2:10" x14ac:dyDescent="0.25">
      <c r="B22" s="22">
        <v>2011</v>
      </c>
      <c r="C22" s="1"/>
      <c r="D22" s="1">
        <v>24</v>
      </c>
      <c r="E22" s="1">
        <v>2</v>
      </c>
      <c r="F22" s="1">
        <v>8</v>
      </c>
      <c r="G22" s="1"/>
      <c r="H22" s="1"/>
      <c r="I22" s="1">
        <v>6</v>
      </c>
      <c r="J22" s="1">
        <f t="shared" si="0"/>
        <v>40</v>
      </c>
    </row>
    <row r="23" spans="2:10" x14ac:dyDescent="0.25">
      <c r="B23" s="22">
        <v>2012</v>
      </c>
      <c r="C23" s="1"/>
      <c r="D23" s="1">
        <v>20</v>
      </c>
      <c r="E23" s="1">
        <v>4</v>
      </c>
      <c r="F23" s="1">
        <v>8</v>
      </c>
      <c r="G23" s="1">
        <v>1</v>
      </c>
      <c r="H23" s="1"/>
      <c r="I23" s="1">
        <v>10</v>
      </c>
      <c r="J23" s="1">
        <f t="shared" si="0"/>
        <v>43</v>
      </c>
    </row>
    <row r="24" spans="2:10" x14ac:dyDescent="0.25">
      <c r="B24" s="22">
        <v>2013</v>
      </c>
      <c r="C24" s="1"/>
      <c r="D24" s="1">
        <v>30</v>
      </c>
      <c r="E24" s="1">
        <v>6</v>
      </c>
      <c r="F24" s="1">
        <v>7</v>
      </c>
      <c r="G24" s="1">
        <v>5</v>
      </c>
      <c r="H24" s="1">
        <v>4</v>
      </c>
      <c r="I24" s="1">
        <v>11</v>
      </c>
      <c r="J24" s="1">
        <f t="shared" si="0"/>
        <v>63</v>
      </c>
    </row>
    <row r="25" spans="2:10" x14ac:dyDescent="0.25">
      <c r="B25" s="22">
        <v>2014</v>
      </c>
      <c r="C25" s="1">
        <v>5</v>
      </c>
      <c r="D25" s="1">
        <v>11</v>
      </c>
      <c r="E25" s="1">
        <v>2</v>
      </c>
      <c r="F25" s="1">
        <v>5</v>
      </c>
      <c r="G25" s="1">
        <v>6</v>
      </c>
      <c r="H25" s="1">
        <v>5</v>
      </c>
      <c r="I25" s="1">
        <v>3</v>
      </c>
      <c r="J25" s="1">
        <f t="shared" si="0"/>
        <v>37</v>
      </c>
    </row>
    <row r="26" spans="2:10" x14ac:dyDescent="0.25">
      <c r="B26" s="35">
        <v>2015</v>
      </c>
      <c r="C26" s="1">
        <v>12</v>
      </c>
      <c r="D26" s="1">
        <v>20</v>
      </c>
      <c r="E26" s="1">
        <v>5</v>
      </c>
      <c r="F26" s="1">
        <v>5</v>
      </c>
      <c r="G26" s="1">
        <v>6</v>
      </c>
      <c r="H26" s="1">
        <v>9</v>
      </c>
      <c r="I26" s="1">
        <v>6</v>
      </c>
      <c r="J26" s="1">
        <f t="shared" si="0"/>
        <v>63</v>
      </c>
    </row>
  </sheetData>
  <mergeCells count="4">
    <mergeCell ref="B3:J3"/>
    <mergeCell ref="B4:B5"/>
    <mergeCell ref="C4:I4"/>
    <mergeCell ref="J4:J5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39"/>
  <sheetViews>
    <sheetView topLeftCell="E34" zoomScale="85" workbookViewId="0">
      <selection activeCell="C3" sqref="C3:P39"/>
    </sheetView>
  </sheetViews>
  <sheetFormatPr defaultRowHeight="15" x14ac:dyDescent="0.25"/>
  <cols>
    <col min="1" max="1" width="2.28515625" customWidth="1"/>
    <col min="2" max="2" width="1.7109375" customWidth="1"/>
    <col min="4" max="4" width="23.5703125" customWidth="1"/>
    <col min="5" max="6" width="25.42578125" customWidth="1"/>
    <col min="7" max="7" width="19.5703125" customWidth="1"/>
    <col min="8" max="8" width="19.42578125" customWidth="1"/>
    <col min="9" max="10" width="18.28515625" customWidth="1"/>
    <col min="11" max="11" width="11" customWidth="1"/>
    <col min="12" max="13" width="16.140625" customWidth="1"/>
    <col min="14" max="14" width="18.7109375" customWidth="1"/>
    <col min="16" max="16" width="12.42578125" bestFit="1" customWidth="1"/>
  </cols>
  <sheetData>
    <row r="3" spans="3:16" x14ac:dyDescent="0.25">
      <c r="C3" s="47" t="s">
        <v>21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3:16" x14ac:dyDescent="0.25">
      <c r="C4" s="48" t="s">
        <v>4</v>
      </c>
      <c r="D4" s="49" t="s">
        <v>5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3:16" ht="55.5" customHeight="1" x14ac:dyDescent="0.25">
      <c r="C5" s="48"/>
      <c r="D5" s="2" t="s">
        <v>3</v>
      </c>
      <c r="E5" s="2" t="s">
        <v>1</v>
      </c>
      <c r="F5" s="2" t="s">
        <v>47</v>
      </c>
      <c r="G5" s="2" t="s">
        <v>20</v>
      </c>
      <c r="H5" s="2" t="s">
        <v>19</v>
      </c>
      <c r="I5" s="2" t="s">
        <v>2</v>
      </c>
      <c r="J5" s="2" t="s">
        <v>43</v>
      </c>
      <c r="K5" s="2" t="s">
        <v>0</v>
      </c>
      <c r="L5" s="2" t="s">
        <v>71</v>
      </c>
      <c r="M5" s="2" t="s">
        <v>73</v>
      </c>
      <c r="N5" s="2" t="s">
        <v>75</v>
      </c>
      <c r="O5" s="19" t="s">
        <v>8</v>
      </c>
      <c r="P5" s="20" t="s">
        <v>38</v>
      </c>
    </row>
    <row r="6" spans="3:16" x14ac:dyDescent="0.25">
      <c r="C6" s="13">
        <v>1995</v>
      </c>
      <c r="D6" s="2"/>
      <c r="E6" s="2">
        <v>2</v>
      </c>
      <c r="F6" s="2"/>
      <c r="G6" s="2"/>
      <c r="H6" s="2"/>
      <c r="I6" s="2"/>
      <c r="J6" s="2"/>
      <c r="K6" s="2"/>
      <c r="L6" s="2"/>
      <c r="M6" s="2"/>
      <c r="N6" s="2"/>
      <c r="O6" s="1">
        <f>#N/A</f>
        <v>2</v>
      </c>
      <c r="P6" s="20"/>
    </row>
    <row r="7" spans="3:16" x14ac:dyDescent="0.25">
      <c r="C7" s="13">
        <v>1996</v>
      </c>
      <c r="D7" s="2"/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1">
        <f>#N/A</f>
        <v>1</v>
      </c>
      <c r="P7" s="21">
        <f t="shared" ref="P7:P35" si="0">(O7-O6)/O6</f>
        <v>-0.5</v>
      </c>
    </row>
    <row r="8" spans="3:16" x14ac:dyDescent="0.25">
      <c r="C8" s="13">
        <v>1997</v>
      </c>
      <c r="D8" s="2"/>
      <c r="E8" s="2">
        <v>1</v>
      </c>
      <c r="F8" s="2"/>
      <c r="G8" s="2"/>
      <c r="H8" s="2">
        <v>13</v>
      </c>
      <c r="I8" s="2"/>
      <c r="J8" s="2"/>
      <c r="K8" s="2"/>
      <c r="L8" s="2"/>
      <c r="M8" s="2"/>
      <c r="N8" s="2"/>
      <c r="O8" s="1">
        <f>#N/A</f>
        <v>14</v>
      </c>
      <c r="P8" s="21">
        <f t="shared" si="0"/>
        <v>13</v>
      </c>
    </row>
    <row r="9" spans="3:16" x14ac:dyDescent="0.25">
      <c r="C9" s="13">
        <v>1998</v>
      </c>
      <c r="D9" s="2"/>
      <c r="E9" s="2">
        <v>5</v>
      </c>
      <c r="F9" s="2"/>
      <c r="G9" s="2"/>
      <c r="H9" s="2">
        <v>11</v>
      </c>
      <c r="I9" s="2"/>
      <c r="J9" s="2"/>
      <c r="K9" s="2"/>
      <c r="L9" s="2"/>
      <c r="M9" s="2"/>
      <c r="N9" s="2"/>
      <c r="O9" s="1">
        <f>#N/A</f>
        <v>16</v>
      </c>
      <c r="P9" s="21">
        <f t="shared" si="0"/>
        <v>0.14285714285714285</v>
      </c>
    </row>
    <row r="10" spans="3:16" x14ac:dyDescent="0.25">
      <c r="C10" s="13">
        <v>1999</v>
      </c>
      <c r="D10" s="2"/>
      <c r="E10" s="2">
        <v>12</v>
      </c>
      <c r="F10" s="2"/>
      <c r="G10" s="2"/>
      <c r="H10" s="2">
        <v>16</v>
      </c>
      <c r="I10" s="2"/>
      <c r="J10" s="2"/>
      <c r="K10" s="2"/>
      <c r="L10" s="2"/>
      <c r="M10" s="2"/>
      <c r="N10" s="2"/>
      <c r="O10" s="1">
        <f>#N/A</f>
        <v>28</v>
      </c>
      <c r="P10" s="21">
        <f t="shared" si="0"/>
        <v>0.75</v>
      </c>
    </row>
    <row r="11" spans="3:16" x14ac:dyDescent="0.25">
      <c r="C11" s="13">
        <v>2000</v>
      </c>
      <c r="D11" s="2"/>
      <c r="E11" s="2">
        <v>6</v>
      </c>
      <c r="F11" s="2"/>
      <c r="G11" s="2"/>
      <c r="H11" s="2">
        <v>11</v>
      </c>
      <c r="I11" s="2"/>
      <c r="J11" s="2"/>
      <c r="K11" s="2"/>
      <c r="L11" s="2"/>
      <c r="M11" s="2"/>
      <c r="N11" s="2"/>
      <c r="O11" s="1">
        <f>#N/A</f>
        <v>17</v>
      </c>
      <c r="P11" s="21">
        <f t="shared" si="0"/>
        <v>-0.39285714285714285</v>
      </c>
    </row>
    <row r="12" spans="3:16" x14ac:dyDescent="0.25">
      <c r="C12" s="13">
        <v>2001</v>
      </c>
      <c r="D12" s="2"/>
      <c r="E12" s="2">
        <v>4</v>
      </c>
      <c r="F12" s="2"/>
      <c r="G12" s="2"/>
      <c r="H12" s="2">
        <v>1</v>
      </c>
      <c r="I12" s="2"/>
      <c r="J12" s="2"/>
      <c r="K12" s="2"/>
      <c r="L12" s="2"/>
      <c r="M12" s="2"/>
      <c r="N12" s="2"/>
      <c r="O12" s="1">
        <f>#N/A</f>
        <v>5</v>
      </c>
      <c r="P12" s="21">
        <f t="shared" si="0"/>
        <v>-0.70588235294117652</v>
      </c>
    </row>
    <row r="13" spans="3:16" x14ac:dyDescent="0.25">
      <c r="C13" s="13">
        <v>2002</v>
      </c>
      <c r="D13" s="2"/>
      <c r="E13" s="2">
        <v>1</v>
      </c>
      <c r="F13" s="2"/>
      <c r="G13" s="2"/>
      <c r="H13" s="2">
        <v>0</v>
      </c>
      <c r="I13" s="2"/>
      <c r="J13" s="2"/>
      <c r="K13" s="2"/>
      <c r="L13" s="2"/>
      <c r="M13" s="2"/>
      <c r="N13" s="2"/>
      <c r="O13" s="1">
        <f>#N/A</f>
        <v>1</v>
      </c>
      <c r="P13" s="21">
        <f t="shared" si="0"/>
        <v>-0.8</v>
      </c>
    </row>
    <row r="14" spans="3:16" x14ac:dyDescent="0.25">
      <c r="C14" s="13">
        <v>2003</v>
      </c>
      <c r="D14" s="2"/>
      <c r="E14" s="2">
        <v>14</v>
      </c>
      <c r="F14" s="2"/>
      <c r="G14" s="2"/>
      <c r="H14" s="2">
        <v>1</v>
      </c>
      <c r="I14" s="2"/>
      <c r="J14" s="2"/>
      <c r="K14" s="2"/>
      <c r="L14" s="2"/>
      <c r="M14" s="2"/>
      <c r="N14" s="2"/>
      <c r="O14" s="1">
        <f>#N/A</f>
        <v>15</v>
      </c>
      <c r="P14" s="21">
        <f t="shared" si="0"/>
        <v>14</v>
      </c>
    </row>
    <row r="15" spans="3:16" x14ac:dyDescent="0.25">
      <c r="C15" s="12" t="s">
        <v>22</v>
      </c>
      <c r="D15" s="1"/>
      <c r="E15" s="1">
        <v>23</v>
      </c>
      <c r="F15" s="1"/>
      <c r="G15" s="1"/>
      <c r="H15" s="1">
        <v>14</v>
      </c>
      <c r="I15" s="1"/>
      <c r="J15" s="1"/>
      <c r="K15" s="1"/>
      <c r="L15" s="1"/>
      <c r="M15" s="1"/>
      <c r="N15" s="1"/>
      <c r="O15" s="1">
        <f>#N/A</f>
        <v>37</v>
      </c>
      <c r="P15" s="21">
        <f t="shared" si="0"/>
        <v>1.4666666666666666</v>
      </c>
    </row>
    <row r="16" spans="3:16" x14ac:dyDescent="0.25">
      <c r="C16" s="12" t="s">
        <v>23</v>
      </c>
      <c r="D16" s="1"/>
      <c r="E16" s="1">
        <v>25</v>
      </c>
      <c r="F16" s="1"/>
      <c r="G16" s="1"/>
      <c r="H16" s="1">
        <v>7</v>
      </c>
      <c r="I16" s="1"/>
      <c r="J16" s="1"/>
      <c r="K16" s="1"/>
      <c r="L16" s="1"/>
      <c r="M16" s="1"/>
      <c r="N16" s="1"/>
      <c r="O16" s="1">
        <f>#N/A</f>
        <v>32</v>
      </c>
      <c r="P16" s="21">
        <f t="shared" si="0"/>
        <v>-0.13513513513513514</v>
      </c>
    </row>
    <row r="17" spans="3:16" x14ac:dyDescent="0.25">
      <c r="C17" s="12" t="s">
        <v>24</v>
      </c>
      <c r="D17" s="1"/>
      <c r="E17" s="1">
        <v>26</v>
      </c>
      <c r="F17" s="1"/>
      <c r="G17" s="1"/>
      <c r="H17" s="1">
        <v>11</v>
      </c>
      <c r="I17" s="1"/>
      <c r="J17" s="1"/>
      <c r="K17" s="1"/>
      <c r="L17" s="1"/>
      <c r="M17" s="1"/>
      <c r="N17" s="1"/>
      <c r="O17" s="1">
        <f>#N/A</f>
        <v>37</v>
      </c>
      <c r="P17" s="21">
        <f t="shared" si="0"/>
        <v>0.15625</v>
      </c>
    </row>
    <row r="18" spans="3:16" x14ac:dyDescent="0.25">
      <c r="C18" s="12" t="s">
        <v>25</v>
      </c>
      <c r="D18" s="1"/>
      <c r="E18" s="1">
        <v>14</v>
      </c>
      <c r="F18" s="1"/>
      <c r="G18" s="1"/>
      <c r="H18" s="1">
        <v>12</v>
      </c>
      <c r="I18" s="1"/>
      <c r="J18" s="1"/>
      <c r="K18" s="1"/>
      <c r="L18" s="1"/>
      <c r="M18" s="1"/>
      <c r="N18" s="1"/>
      <c r="O18" s="1">
        <f>#N/A</f>
        <v>26</v>
      </c>
      <c r="P18" s="21">
        <f t="shared" si="0"/>
        <v>-0.29729729729729731</v>
      </c>
    </row>
    <row r="19" spans="3:16" x14ac:dyDescent="0.25">
      <c r="C19" s="12" t="s">
        <v>26</v>
      </c>
      <c r="D19" s="1"/>
      <c r="E19" s="1">
        <v>14</v>
      </c>
      <c r="F19" s="1"/>
      <c r="G19" s="1"/>
      <c r="H19" s="1">
        <v>14</v>
      </c>
      <c r="I19" s="1"/>
      <c r="J19" s="1"/>
      <c r="K19" s="1"/>
      <c r="L19" s="1"/>
      <c r="M19" s="1"/>
      <c r="N19" s="1"/>
      <c r="O19" s="1">
        <f>#N/A</f>
        <v>28</v>
      </c>
      <c r="P19" s="21">
        <f t="shared" si="0"/>
        <v>7.6923076923076927E-2</v>
      </c>
    </row>
    <row r="20" spans="3:16" x14ac:dyDescent="0.25">
      <c r="C20" s="12" t="s">
        <v>27</v>
      </c>
      <c r="D20" s="1"/>
      <c r="E20" s="1">
        <v>18</v>
      </c>
      <c r="F20" s="1"/>
      <c r="G20" s="1"/>
      <c r="H20" s="1">
        <v>18</v>
      </c>
      <c r="I20" s="1"/>
      <c r="J20" s="1"/>
      <c r="K20" s="1"/>
      <c r="L20" s="1"/>
      <c r="M20" s="1"/>
      <c r="N20" s="1"/>
      <c r="O20" s="1">
        <f>#N/A</f>
        <v>36</v>
      </c>
      <c r="P20" s="21">
        <f t="shared" si="0"/>
        <v>0.2857142857142857</v>
      </c>
    </row>
    <row r="21" spans="3:16" x14ac:dyDescent="0.25">
      <c r="C21" s="12" t="s">
        <v>28</v>
      </c>
      <c r="D21" s="1"/>
      <c r="E21" s="1">
        <v>23</v>
      </c>
      <c r="F21" s="1"/>
      <c r="G21" s="1"/>
      <c r="H21" s="1">
        <v>24</v>
      </c>
      <c r="I21" s="1"/>
      <c r="J21" s="1"/>
      <c r="K21" s="1"/>
      <c r="L21" s="1"/>
      <c r="M21" s="1"/>
      <c r="N21" s="1"/>
      <c r="O21" s="1">
        <f>#N/A</f>
        <v>47</v>
      </c>
      <c r="P21" s="21">
        <f t="shared" si="0"/>
        <v>0.30555555555555558</v>
      </c>
    </row>
    <row r="22" spans="3:16" x14ac:dyDescent="0.25">
      <c r="C22" s="12" t="s">
        <v>29</v>
      </c>
      <c r="D22" s="1"/>
      <c r="E22" s="1">
        <v>32</v>
      </c>
      <c r="F22" s="1"/>
      <c r="G22" s="1"/>
      <c r="H22" s="1">
        <v>31</v>
      </c>
      <c r="I22" s="1"/>
      <c r="J22" s="1"/>
      <c r="K22" s="1"/>
      <c r="L22" s="1"/>
      <c r="M22" s="1"/>
      <c r="N22" s="1"/>
      <c r="O22" s="1">
        <f>#N/A</f>
        <v>63</v>
      </c>
      <c r="P22" s="21">
        <f t="shared" si="0"/>
        <v>0.34042553191489361</v>
      </c>
    </row>
    <row r="23" spans="3:16" x14ac:dyDescent="0.25">
      <c r="C23" s="12" t="s">
        <v>30</v>
      </c>
      <c r="D23" s="1"/>
      <c r="E23" s="1">
        <v>39</v>
      </c>
      <c r="F23" s="1"/>
      <c r="G23" s="1"/>
      <c r="H23" s="1">
        <v>27</v>
      </c>
      <c r="I23" s="1"/>
      <c r="J23" s="1"/>
      <c r="K23" s="1"/>
      <c r="L23" s="1"/>
      <c r="M23" s="1"/>
      <c r="N23" s="1"/>
      <c r="O23" s="1">
        <f>#N/A</f>
        <v>66</v>
      </c>
      <c r="P23" s="21">
        <f t="shared" si="0"/>
        <v>4.7619047619047616E-2</v>
      </c>
    </row>
    <row r="24" spans="3:16" x14ac:dyDescent="0.25">
      <c r="C24" s="12" t="s">
        <v>31</v>
      </c>
      <c r="D24" s="1"/>
      <c r="E24" s="1">
        <v>23</v>
      </c>
      <c r="F24" s="1"/>
      <c r="G24" s="1"/>
      <c r="H24" s="1">
        <v>27</v>
      </c>
      <c r="I24" s="1"/>
      <c r="J24" s="1"/>
      <c r="K24" s="1"/>
      <c r="L24" s="1"/>
      <c r="M24" s="1"/>
      <c r="N24" s="1"/>
      <c r="O24" s="1">
        <f>#N/A</f>
        <v>50</v>
      </c>
      <c r="P24" s="21">
        <f t="shared" si="0"/>
        <v>-0.24242424242424243</v>
      </c>
    </row>
    <row r="25" spans="3:16" x14ac:dyDescent="0.25">
      <c r="C25" s="12" t="s">
        <v>32</v>
      </c>
      <c r="D25" s="1"/>
      <c r="E25" s="1">
        <v>25</v>
      </c>
      <c r="F25" s="1"/>
      <c r="G25" s="1"/>
      <c r="H25" s="1">
        <v>28</v>
      </c>
      <c r="I25" s="1"/>
      <c r="J25" s="1"/>
      <c r="K25" s="1">
        <v>1</v>
      </c>
      <c r="L25" s="1"/>
      <c r="M25" s="1"/>
      <c r="N25" s="1"/>
      <c r="O25" s="1">
        <f>#N/A</f>
        <v>54</v>
      </c>
      <c r="P25" s="21">
        <f t="shared" si="0"/>
        <v>0.08</v>
      </c>
    </row>
    <row r="26" spans="3:16" x14ac:dyDescent="0.25">
      <c r="C26" s="12" t="s">
        <v>33</v>
      </c>
      <c r="D26" s="1"/>
      <c r="E26" s="1">
        <v>29</v>
      </c>
      <c r="F26" s="1"/>
      <c r="G26" s="1"/>
      <c r="H26" s="1">
        <v>25</v>
      </c>
      <c r="I26" s="1"/>
      <c r="J26" s="1"/>
      <c r="K26" s="1">
        <v>2</v>
      </c>
      <c r="L26" s="1"/>
      <c r="M26" s="1"/>
      <c r="N26" s="1"/>
      <c r="O26" s="1">
        <f>#N/A</f>
        <v>56</v>
      </c>
      <c r="P26" s="21">
        <f t="shared" si="0"/>
        <v>3.7037037037037035E-2</v>
      </c>
    </row>
    <row r="27" spans="3:16" x14ac:dyDescent="0.25">
      <c r="C27" s="12" t="s">
        <v>34</v>
      </c>
      <c r="D27" s="1">
        <v>7</v>
      </c>
      <c r="E27" s="1">
        <v>29</v>
      </c>
      <c r="F27" s="1"/>
      <c r="G27" s="1">
        <v>1</v>
      </c>
      <c r="H27" s="1">
        <v>36</v>
      </c>
      <c r="I27" s="1"/>
      <c r="J27" s="1"/>
      <c r="K27" s="1">
        <v>4</v>
      </c>
      <c r="L27" s="1"/>
      <c r="M27" s="1"/>
      <c r="N27" s="1"/>
      <c r="O27" s="1">
        <f>#N/A</f>
        <v>77</v>
      </c>
      <c r="P27" s="21">
        <f t="shared" si="0"/>
        <v>0.375</v>
      </c>
    </row>
    <row r="28" spans="3:16" x14ac:dyDescent="0.25">
      <c r="C28" s="12" t="s">
        <v>35</v>
      </c>
      <c r="D28" s="1">
        <v>7</v>
      </c>
      <c r="E28" s="1">
        <v>21</v>
      </c>
      <c r="F28" s="1"/>
      <c r="G28" s="1">
        <v>0</v>
      </c>
      <c r="H28" s="1">
        <v>30</v>
      </c>
      <c r="I28" s="1"/>
      <c r="J28" s="1"/>
      <c r="K28" s="1">
        <v>2</v>
      </c>
      <c r="L28" s="1"/>
      <c r="M28" s="1"/>
      <c r="N28" s="1"/>
      <c r="O28" s="1">
        <f>#N/A</f>
        <v>60</v>
      </c>
      <c r="P28" s="21">
        <f t="shared" si="0"/>
        <v>-0.22077922077922077</v>
      </c>
    </row>
    <row r="29" spans="3:16" x14ac:dyDescent="0.25">
      <c r="C29" s="12" t="s">
        <v>36</v>
      </c>
      <c r="D29" s="1">
        <v>6</v>
      </c>
      <c r="E29" s="1">
        <v>41</v>
      </c>
      <c r="F29" s="1"/>
      <c r="G29" s="1">
        <v>0</v>
      </c>
      <c r="H29" s="1">
        <v>23</v>
      </c>
      <c r="I29" s="1">
        <v>16</v>
      </c>
      <c r="J29" s="1"/>
      <c r="K29" s="1">
        <v>3</v>
      </c>
      <c r="L29" s="1"/>
      <c r="M29" s="1"/>
      <c r="N29" s="1"/>
      <c r="O29" s="1">
        <f>#N/A</f>
        <v>89</v>
      </c>
      <c r="P29" s="21">
        <f t="shared" si="0"/>
        <v>0.48333333333333334</v>
      </c>
    </row>
    <row r="30" spans="3:16" x14ac:dyDescent="0.25">
      <c r="C30" s="12" t="s">
        <v>37</v>
      </c>
      <c r="D30" s="1">
        <v>11</v>
      </c>
      <c r="E30" s="1">
        <v>29</v>
      </c>
      <c r="F30" s="1"/>
      <c r="G30" s="1">
        <v>2</v>
      </c>
      <c r="H30" s="1">
        <v>13</v>
      </c>
      <c r="I30" s="1">
        <v>10</v>
      </c>
      <c r="J30" s="1"/>
      <c r="K30" s="1">
        <v>1</v>
      </c>
      <c r="L30" s="1"/>
      <c r="M30" s="1"/>
      <c r="N30" s="1"/>
      <c r="O30" s="1">
        <f>#N/A</f>
        <v>66</v>
      </c>
      <c r="P30" s="21">
        <f t="shared" si="0"/>
        <v>-0.25842696629213485</v>
      </c>
    </row>
    <row r="31" spans="3:16" x14ac:dyDescent="0.25">
      <c r="C31" s="12" t="s">
        <v>42</v>
      </c>
      <c r="D31" s="1">
        <v>8</v>
      </c>
      <c r="E31" s="1">
        <v>28</v>
      </c>
      <c r="F31" s="1"/>
      <c r="G31" s="1">
        <v>2</v>
      </c>
      <c r="H31" s="1">
        <v>23</v>
      </c>
      <c r="I31" s="1">
        <v>16</v>
      </c>
      <c r="J31" s="1">
        <v>26</v>
      </c>
      <c r="K31" s="1">
        <v>0</v>
      </c>
      <c r="L31" s="1"/>
      <c r="M31" s="1"/>
      <c r="N31" s="1"/>
      <c r="O31" s="1">
        <f t="shared" ref="O31:O38" si="1">SUM(D31:N31)</f>
        <v>103</v>
      </c>
      <c r="P31" s="21">
        <f t="shared" si="0"/>
        <v>0.56060606060606055</v>
      </c>
    </row>
    <row r="32" spans="3:16" x14ac:dyDescent="0.25">
      <c r="C32" s="12" t="s">
        <v>44</v>
      </c>
      <c r="D32" s="1">
        <v>8</v>
      </c>
      <c r="E32" s="1">
        <v>23</v>
      </c>
      <c r="F32" s="1"/>
      <c r="G32" s="1">
        <v>12</v>
      </c>
      <c r="H32" s="1">
        <v>33</v>
      </c>
      <c r="I32" s="1">
        <v>14</v>
      </c>
      <c r="J32" s="1">
        <v>28</v>
      </c>
      <c r="K32" s="1">
        <v>0</v>
      </c>
      <c r="L32" s="1"/>
      <c r="M32" s="1"/>
      <c r="N32" s="1"/>
      <c r="O32" s="1">
        <f t="shared" si="1"/>
        <v>118</v>
      </c>
      <c r="P32" s="21">
        <f t="shared" si="0"/>
        <v>0.14563106796116504</v>
      </c>
    </row>
    <row r="33" spans="3:16" x14ac:dyDescent="0.25">
      <c r="C33" s="12" t="s">
        <v>45</v>
      </c>
      <c r="D33" s="1">
        <v>11</v>
      </c>
      <c r="E33" s="1">
        <v>48</v>
      </c>
      <c r="F33" s="1">
        <v>0</v>
      </c>
      <c r="G33" s="1">
        <v>5</v>
      </c>
      <c r="H33" s="1">
        <v>39</v>
      </c>
      <c r="I33" s="1">
        <v>19</v>
      </c>
      <c r="J33" s="1">
        <v>36</v>
      </c>
      <c r="K33" s="1">
        <v>2</v>
      </c>
      <c r="L33" s="1"/>
      <c r="M33" s="1"/>
      <c r="N33" s="1"/>
      <c r="O33" s="1">
        <f t="shared" si="1"/>
        <v>160</v>
      </c>
      <c r="P33" s="21">
        <f t="shared" si="0"/>
        <v>0.3559322033898305</v>
      </c>
    </row>
    <row r="34" spans="3:16" x14ac:dyDescent="0.25">
      <c r="C34" s="12" t="s">
        <v>46</v>
      </c>
      <c r="D34" s="1">
        <v>13</v>
      </c>
      <c r="E34" s="1">
        <v>42</v>
      </c>
      <c r="F34" s="1">
        <v>7</v>
      </c>
      <c r="G34" s="1">
        <v>9</v>
      </c>
      <c r="H34" s="1">
        <v>36</v>
      </c>
      <c r="I34" s="1">
        <v>23</v>
      </c>
      <c r="J34" s="1">
        <v>42</v>
      </c>
      <c r="K34" s="1">
        <v>3</v>
      </c>
      <c r="L34" s="1"/>
      <c r="M34" s="1"/>
      <c r="N34" s="1"/>
      <c r="O34" s="1">
        <f t="shared" si="1"/>
        <v>175</v>
      </c>
      <c r="P34" s="21">
        <f t="shared" si="0"/>
        <v>9.375E-2</v>
      </c>
    </row>
    <row r="35" spans="3:16" x14ac:dyDescent="0.25">
      <c r="C35" s="12" t="s">
        <v>48</v>
      </c>
      <c r="D35" s="1">
        <v>17</v>
      </c>
      <c r="E35" s="1">
        <v>41</v>
      </c>
      <c r="F35" s="1">
        <v>10</v>
      </c>
      <c r="G35" s="1">
        <v>8</v>
      </c>
      <c r="H35" s="1">
        <v>34</v>
      </c>
      <c r="I35" s="1">
        <v>18</v>
      </c>
      <c r="J35" s="1">
        <v>45</v>
      </c>
      <c r="K35" s="1">
        <v>2</v>
      </c>
      <c r="L35" s="1"/>
      <c r="M35" s="1"/>
      <c r="N35" s="1"/>
      <c r="O35" s="1">
        <f t="shared" si="1"/>
        <v>175</v>
      </c>
      <c r="P35" s="21">
        <f t="shared" si="0"/>
        <v>0</v>
      </c>
    </row>
    <row r="36" spans="3:16" x14ac:dyDescent="0.25">
      <c r="C36" s="12" t="s">
        <v>68</v>
      </c>
      <c r="D36" s="1">
        <v>10</v>
      </c>
      <c r="E36" s="33">
        <v>36</v>
      </c>
      <c r="F36" s="33">
        <v>2</v>
      </c>
      <c r="G36" s="33">
        <v>13</v>
      </c>
      <c r="H36" s="33">
        <v>34</v>
      </c>
      <c r="I36" s="33">
        <v>14</v>
      </c>
      <c r="J36" s="33">
        <v>45</v>
      </c>
      <c r="K36" s="33">
        <v>2</v>
      </c>
      <c r="L36" s="33"/>
      <c r="M36" s="33"/>
      <c r="N36" s="33"/>
      <c r="O36" s="1">
        <f>SUM(D36:N36)</f>
        <v>156</v>
      </c>
      <c r="P36" s="21">
        <f>(O36-O34)/O34</f>
        <v>-0.10857142857142857</v>
      </c>
    </row>
    <row r="37" spans="3:16" x14ac:dyDescent="0.25">
      <c r="C37" s="12" t="s">
        <v>69</v>
      </c>
      <c r="D37" s="1">
        <v>9</v>
      </c>
      <c r="E37" s="33">
        <v>50</v>
      </c>
      <c r="F37" s="33">
        <v>4</v>
      </c>
      <c r="G37" s="33">
        <v>20</v>
      </c>
      <c r="H37" s="33">
        <v>40</v>
      </c>
      <c r="I37" s="33">
        <v>16</v>
      </c>
      <c r="J37" s="33">
        <v>34</v>
      </c>
      <c r="K37" s="33">
        <v>1</v>
      </c>
      <c r="L37" s="33"/>
      <c r="M37" s="33"/>
      <c r="N37" s="33"/>
      <c r="O37" s="1">
        <f t="shared" si="1"/>
        <v>174</v>
      </c>
      <c r="P37" s="21">
        <f>(O37-O35)/O35</f>
        <v>-5.7142857142857143E-3</v>
      </c>
    </row>
    <row r="38" spans="3:16" x14ac:dyDescent="0.25">
      <c r="C38" s="23" t="s">
        <v>70</v>
      </c>
      <c r="D38" s="36">
        <v>10</v>
      </c>
      <c r="E38" s="33">
        <v>38</v>
      </c>
      <c r="F38" s="33">
        <v>6</v>
      </c>
      <c r="G38" s="33">
        <v>26</v>
      </c>
      <c r="H38" s="33">
        <v>30</v>
      </c>
      <c r="I38" s="33">
        <v>24</v>
      </c>
      <c r="J38" s="33">
        <v>45</v>
      </c>
      <c r="K38" s="33">
        <v>2</v>
      </c>
      <c r="L38" s="33">
        <v>18</v>
      </c>
      <c r="M38" s="33">
        <v>25</v>
      </c>
      <c r="N38" s="33"/>
      <c r="O38" s="33">
        <f t="shared" si="1"/>
        <v>224</v>
      </c>
      <c r="P38" s="21">
        <f>(O38-O36)/O36</f>
        <v>0.4358974358974359</v>
      </c>
    </row>
    <row r="39" spans="3:16" x14ac:dyDescent="0.25">
      <c r="C39" s="23" t="s">
        <v>74</v>
      </c>
      <c r="D39" s="33">
        <v>11</v>
      </c>
      <c r="E39" s="33">
        <v>38</v>
      </c>
      <c r="F39" s="33">
        <v>6</v>
      </c>
      <c r="G39" s="33">
        <v>22</v>
      </c>
      <c r="H39" s="33">
        <v>41</v>
      </c>
      <c r="I39" s="33">
        <v>16</v>
      </c>
      <c r="J39" s="33">
        <v>51</v>
      </c>
      <c r="K39" s="33">
        <v>1</v>
      </c>
      <c r="L39" s="33">
        <v>23</v>
      </c>
      <c r="M39" s="33">
        <v>26</v>
      </c>
      <c r="N39" s="33">
        <v>0</v>
      </c>
      <c r="O39" s="33">
        <f>SUM(D39:N39)</f>
        <v>235</v>
      </c>
      <c r="P39" s="21">
        <f>(O39-O37)/O37</f>
        <v>0.35057471264367818</v>
      </c>
    </row>
  </sheetData>
  <mergeCells count="3">
    <mergeCell ref="C4:C5"/>
    <mergeCell ref="C3:O3"/>
    <mergeCell ref="D4:O4"/>
  </mergeCells>
  <phoneticPr fontId="7" type="noConversion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L25" sqref="L25"/>
    </sheetView>
  </sheetViews>
  <sheetFormatPr defaultRowHeight="15" x14ac:dyDescent="0.25"/>
  <sheetData/>
  <phoneticPr fontId="7" type="noConversion"/>
  <pageMargins left="0.511811024" right="0.511811024" top="0.78740157499999996" bottom="0.78740157499999996" header="0.31496062000000002" footer="0.31496062000000002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workbookViewId="0">
      <selection activeCell="P49" sqref="P49"/>
    </sheetView>
  </sheetViews>
  <sheetFormatPr defaultRowHeight="15" x14ac:dyDescent="0.25"/>
  <cols>
    <col min="8" max="8" width="15" customWidth="1"/>
  </cols>
  <sheetData/>
  <phoneticPr fontId="7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Home</vt:lpstr>
      <vt:lpstr>Ingressantes</vt:lpstr>
      <vt:lpstr>QTD Alunos</vt:lpstr>
      <vt:lpstr>Quantidade de Alunos por Ano</vt:lpstr>
      <vt:lpstr>Num. Cursos por ano</vt:lpstr>
      <vt:lpstr>Num. Defesas por ano</vt:lpstr>
      <vt:lpstr>Qtd. Alunos Especiais</vt:lpstr>
      <vt:lpstr>Quant. Alunos Especiais por Ano</vt:lpstr>
      <vt:lpstr>Alunos por curso</vt:lpstr>
      <vt:lpstr>Projetos de Pesquisa</vt:lpstr>
      <vt:lpstr>Bolsas de Pesquisa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Tânia</dc:creator>
  <cp:lastModifiedBy>Ana Carolina Scharf da Silva</cp:lastModifiedBy>
  <dcterms:created xsi:type="dcterms:W3CDTF">2011-06-12T05:34:53Z</dcterms:created>
  <dcterms:modified xsi:type="dcterms:W3CDTF">2016-11-24T18:27:47Z</dcterms:modified>
</cp:coreProperties>
</file>